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606"/>
  <workbookPr codeName="ThisWorkbook"/>
  <mc:AlternateContent xmlns:mc="http://schemas.openxmlformats.org/markup-compatibility/2006">
    <mc:Choice Requires="x15">
      <x15ac:absPath xmlns:x15ac="http://schemas.microsoft.com/office/spreadsheetml/2010/11/ac" url="/Users/VickyWu/Desktop/"/>
    </mc:Choice>
  </mc:AlternateContent>
  <bookViews>
    <workbookView xWindow="0" yWindow="460" windowWidth="28800" windowHeight="16300" firstSheet="2" activeTab="5"/>
  </bookViews>
  <sheets>
    <sheet name="JANUARY" sheetId="2" state="hidden" r:id="rId1"/>
    <sheet name="FEBRUARY" sheetId="3" state="hidden" r:id="rId2"/>
    <sheet name="Sheet1" sheetId="14" r:id="rId3"/>
    <sheet name="MARCH" sheetId="4" r:id="rId4"/>
    <sheet name="APRIL" sheetId="5" r:id="rId5"/>
    <sheet name="MAY" sheetId="6" r:id="rId6"/>
    <sheet name="JUNE" sheetId="7" state="hidden" r:id="rId7"/>
    <sheet name="JULY" sheetId="8" state="hidden" r:id="rId8"/>
    <sheet name="AUGUST" sheetId="9" state="hidden" r:id="rId9"/>
    <sheet name="SEPTEMBER" sheetId="10" state="hidden" r:id="rId10"/>
    <sheet name="OCTOBER" sheetId="11" state="hidden" r:id="rId11"/>
    <sheet name="NOVEMBER" sheetId="12" state="hidden" r:id="rId12"/>
    <sheet name="DECEMBER" sheetId="13" state="hidden" r:id="rId13"/>
  </sheets>
  <definedNames>
    <definedName name="CalendarYear">JANUARY!$C$2</definedName>
    <definedName name="DaysAndWeeks">{0,1,2,3,4,5,6} + {0;1;2;3;4;5}*7</definedName>
    <definedName name="_xlnm.Print_Area" localSheetId="0">JANUARY!$A$3:$H$17</definedName>
    <definedName name="WeekStart">JANUARY!$E$2</definedName>
  </definedNames>
  <calcPr calcId="150001" concurrentCalc="0"/>
  <extLs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B12" i="6" a="1"/>
  <c r="G12" i="6"/>
  <c r="F12" i="6"/>
  <c r="E12" i="6"/>
  <c r="D12" i="6"/>
  <c r="C12" i="6"/>
  <c r="B12" i="6"/>
  <c r="H12" i="6"/>
  <c r="B14" i="6" a="1"/>
  <c r="G14" i="6"/>
  <c r="F14" i="6"/>
  <c r="E14" i="6"/>
  <c r="D14" i="6"/>
  <c r="C14" i="6"/>
  <c r="B14" i="6"/>
  <c r="H14" i="6"/>
  <c r="B14" i="8" a="1"/>
  <c r="B14" i="8"/>
  <c r="F14" i="8"/>
  <c r="C14" i="8"/>
  <c r="G14" i="8"/>
  <c r="E14" i="8"/>
  <c r="D14" i="8"/>
  <c r="H14" i="8"/>
  <c r="B1" i="9"/>
  <c r="B1" i="11"/>
  <c r="B1" i="10"/>
  <c r="B1" i="7"/>
  <c r="B1" i="8"/>
  <c r="B14" i="12" a="1"/>
  <c r="B14" i="12"/>
  <c r="B8" i="12" a="1"/>
  <c r="B8" i="12"/>
  <c r="G14" i="12"/>
  <c r="F14" i="12"/>
  <c r="E14" i="12"/>
  <c r="D14" i="12"/>
  <c r="C14" i="12"/>
  <c r="H14" i="12"/>
  <c r="H8" i="12"/>
  <c r="G8" i="12"/>
  <c r="F8" i="12"/>
  <c r="E8" i="12"/>
  <c r="D8" i="12"/>
  <c r="C8" i="12"/>
  <c r="B1" i="12"/>
  <c r="B1" i="13"/>
  <c r="B1" i="6"/>
  <c r="B1" i="5"/>
  <c r="B1" i="4"/>
  <c r="B1" i="3"/>
  <c r="B14" i="13" a="1"/>
  <c r="B14" i="13"/>
  <c r="B12" i="13" a="1"/>
  <c r="B12" i="13"/>
  <c r="B10" i="13" a="1"/>
  <c r="B10" i="13"/>
  <c r="B8" i="13" a="1"/>
  <c r="B8" i="13"/>
  <c r="B6" i="13" a="1"/>
  <c r="B6" i="13"/>
  <c r="B4" i="13" a="1"/>
  <c r="B4" i="13"/>
  <c r="B12" i="12" a="1"/>
  <c r="B12" i="12"/>
  <c r="B10" i="12" a="1"/>
  <c r="B10" i="12"/>
  <c r="B6" i="12" a="1"/>
  <c r="D6" i="12"/>
  <c r="B4" i="12" a="1"/>
  <c r="B4" i="12"/>
  <c r="B14" i="11" a="1"/>
  <c r="C14" i="11"/>
  <c r="B12" i="11" a="1"/>
  <c r="B12" i="11"/>
  <c r="B10" i="11" a="1"/>
  <c r="B10" i="11"/>
  <c r="B8" i="11" a="1"/>
  <c r="B8" i="11"/>
  <c r="B6" i="11" a="1"/>
  <c r="B6" i="11"/>
  <c r="B4" i="11" a="1"/>
  <c r="B4" i="11"/>
  <c r="B14" i="10" a="1"/>
  <c r="B14" i="10"/>
  <c r="B12" i="10" a="1"/>
  <c r="B12" i="10"/>
  <c r="B10" i="10" a="1"/>
  <c r="B10" i="10"/>
  <c r="B8" i="10" a="1"/>
  <c r="B8" i="10"/>
  <c r="B6" i="10" a="1"/>
  <c r="B6" i="10"/>
  <c r="B4" i="10" a="1"/>
  <c r="B4" i="10"/>
  <c r="B14" i="9" a="1"/>
  <c r="B14" i="9"/>
  <c r="B12" i="9" a="1"/>
  <c r="B12" i="9"/>
  <c r="B10" i="9" a="1"/>
  <c r="B10" i="9"/>
  <c r="B8" i="9" a="1"/>
  <c r="B8" i="9"/>
  <c r="B6" i="9" a="1"/>
  <c r="B6" i="9"/>
  <c r="B4" i="9" a="1"/>
  <c r="B4" i="9"/>
  <c r="B12" i="8" a="1"/>
  <c r="B12" i="8"/>
  <c r="B10" i="8" a="1"/>
  <c r="B10" i="8"/>
  <c r="B8" i="8" a="1"/>
  <c r="B8" i="8"/>
  <c r="B6" i="8" a="1"/>
  <c r="B6" i="8"/>
  <c r="B4" i="8" a="1"/>
  <c r="B4" i="8"/>
  <c r="B14" i="7" a="1"/>
  <c r="B14" i="7"/>
  <c r="B12" i="7" a="1"/>
  <c r="B12" i="7"/>
  <c r="B10" i="7" a="1"/>
  <c r="B10" i="7"/>
  <c r="B8" i="7" a="1"/>
  <c r="B8" i="7"/>
  <c r="B6" i="7" a="1"/>
  <c r="B6" i="7"/>
  <c r="B4" i="7" a="1"/>
  <c r="B4" i="7"/>
  <c r="B10" i="6" a="1"/>
  <c r="B10" i="6"/>
  <c r="B8" i="6" a="1"/>
  <c r="B8" i="6"/>
  <c r="B6" i="6" a="1"/>
  <c r="B6" i="6"/>
  <c r="B4" i="6" a="1"/>
  <c r="B4" i="6"/>
  <c r="B14" i="5" a="1"/>
  <c r="B14" i="5"/>
  <c r="B12" i="5" a="1"/>
  <c r="B12" i="5"/>
  <c r="B10" i="5" a="1"/>
  <c r="B10" i="5"/>
  <c r="B8" i="5" a="1"/>
  <c r="B8" i="5"/>
  <c r="B6" i="5" a="1"/>
  <c r="B6" i="5"/>
  <c r="B4" i="5" a="1"/>
  <c r="B4" i="5"/>
  <c r="B14" i="4" a="1"/>
  <c r="B14" i="4"/>
  <c r="B12" i="4" a="1"/>
  <c r="B12" i="4"/>
  <c r="B10" i="4" a="1"/>
  <c r="B10" i="4"/>
  <c r="B8" i="4" a="1"/>
  <c r="B8" i="4"/>
  <c r="B6" i="4" a="1"/>
  <c r="B6" i="4"/>
  <c r="B4" i="4" a="1"/>
  <c r="C4" i="4"/>
  <c r="C3" i="4"/>
  <c r="B14" i="3" a="1"/>
  <c r="B14" i="3"/>
  <c r="B12" i="3" a="1"/>
  <c r="B12" i="3"/>
  <c r="B10" i="3" a="1"/>
  <c r="B10" i="3"/>
  <c r="B8" i="3" a="1"/>
  <c r="B8" i="3"/>
  <c r="B6" i="3" a="1"/>
  <c r="B6" i="3"/>
  <c r="B4" i="3" a="1"/>
  <c r="B4" i="3"/>
  <c r="B16" i="2" a="1"/>
  <c r="B16" i="2"/>
  <c r="B14" i="2" a="1"/>
  <c r="B14" i="2"/>
  <c r="B12" i="2" a="1"/>
  <c r="B12" i="2"/>
  <c r="B10" i="2" a="1"/>
  <c r="B10" i="2"/>
  <c r="B8" i="2" a="1"/>
  <c r="F8" i="2"/>
  <c r="B6" i="2" a="1"/>
  <c r="F6" i="2"/>
  <c r="F5" i="2"/>
  <c r="G14" i="13"/>
  <c r="H14" i="13"/>
  <c r="F14" i="13"/>
  <c r="E14" i="13"/>
  <c r="D14" i="13"/>
  <c r="C14" i="13"/>
  <c r="G12" i="13"/>
  <c r="F12" i="13"/>
  <c r="H12" i="13"/>
  <c r="E12" i="13"/>
  <c r="D12" i="13"/>
  <c r="C12" i="13"/>
  <c r="H10" i="13"/>
  <c r="G10" i="13"/>
  <c r="F10" i="13"/>
  <c r="E10" i="13"/>
  <c r="D10" i="13"/>
  <c r="C10" i="13"/>
  <c r="H8" i="13"/>
  <c r="G8" i="13"/>
  <c r="F8" i="13"/>
  <c r="E8" i="13"/>
  <c r="D8" i="13"/>
  <c r="C8" i="13"/>
  <c r="G6" i="13"/>
  <c r="H6" i="13"/>
  <c r="F6" i="13"/>
  <c r="E6" i="13"/>
  <c r="D6" i="13"/>
  <c r="C6" i="13"/>
  <c r="G4" i="13"/>
  <c r="G3" i="13"/>
  <c r="H4" i="13"/>
  <c r="H3" i="13"/>
  <c r="F4" i="13"/>
  <c r="F3" i="13"/>
  <c r="E4" i="13"/>
  <c r="E3" i="13"/>
  <c r="D4" i="13"/>
  <c r="D3" i="13"/>
  <c r="C4" i="13"/>
  <c r="C3" i="13"/>
  <c r="G12" i="12"/>
  <c r="H12" i="12"/>
  <c r="F12" i="12"/>
  <c r="E12" i="12"/>
  <c r="D12" i="12"/>
  <c r="C12" i="12"/>
  <c r="H10" i="12"/>
  <c r="G10" i="12"/>
  <c r="F10" i="12"/>
  <c r="E10" i="12"/>
  <c r="D10" i="12"/>
  <c r="C10" i="12"/>
  <c r="B6" i="12"/>
  <c r="H6" i="12"/>
  <c r="G6" i="12"/>
  <c r="C6" i="12"/>
  <c r="F6" i="12"/>
  <c r="E6" i="12"/>
  <c r="G4" i="12"/>
  <c r="G3" i="12"/>
  <c r="F4" i="12"/>
  <c r="F3" i="12"/>
  <c r="H4" i="12"/>
  <c r="H3" i="12"/>
  <c r="E4" i="12"/>
  <c r="E3" i="12"/>
  <c r="C4" i="12"/>
  <c r="C3" i="12"/>
  <c r="D4" i="12"/>
  <c r="D3" i="12"/>
  <c r="H14" i="11"/>
  <c r="G14" i="11"/>
  <c r="F14" i="11"/>
  <c r="E14" i="11"/>
  <c r="B14" i="11"/>
  <c r="D14" i="11"/>
  <c r="H12" i="11"/>
  <c r="G12" i="11"/>
  <c r="F12" i="11"/>
  <c r="E12" i="11"/>
  <c r="D12" i="11"/>
  <c r="C12" i="11"/>
  <c r="H10" i="11"/>
  <c r="G10" i="11"/>
  <c r="F10" i="11"/>
  <c r="E10" i="11"/>
  <c r="D10" i="11"/>
  <c r="C10" i="11"/>
  <c r="G8" i="11"/>
  <c r="H8" i="11"/>
  <c r="F8" i="11"/>
  <c r="D8" i="11"/>
  <c r="E8" i="11"/>
  <c r="C8" i="11"/>
  <c r="G6" i="11"/>
  <c r="H6" i="11"/>
  <c r="F6" i="11"/>
  <c r="E6" i="11"/>
  <c r="D6" i="11"/>
  <c r="C6" i="11"/>
  <c r="G4" i="11"/>
  <c r="G3" i="11"/>
  <c r="H4" i="11"/>
  <c r="H3" i="11"/>
  <c r="F4" i="11"/>
  <c r="F3" i="11"/>
  <c r="E4" i="11"/>
  <c r="E3" i="11"/>
  <c r="D4" i="11"/>
  <c r="D3" i="11"/>
  <c r="C4" i="11"/>
  <c r="C3" i="11"/>
  <c r="G14" i="10"/>
  <c r="H14" i="10"/>
  <c r="F14" i="10"/>
  <c r="E14" i="10"/>
  <c r="D14" i="10"/>
  <c r="C14" i="10"/>
  <c r="H12" i="10"/>
  <c r="G12" i="10"/>
  <c r="F12" i="10"/>
  <c r="E12" i="10"/>
  <c r="D12" i="10"/>
  <c r="C12" i="10"/>
  <c r="G10" i="10"/>
  <c r="H10" i="10"/>
  <c r="F10" i="10"/>
  <c r="E10" i="10"/>
  <c r="D10" i="10"/>
  <c r="C10" i="10"/>
  <c r="H8" i="10"/>
  <c r="G8" i="10"/>
  <c r="F8" i="10"/>
  <c r="E8" i="10"/>
  <c r="D8" i="10"/>
  <c r="C8" i="10"/>
  <c r="H6" i="10"/>
  <c r="G6" i="10"/>
  <c r="F6" i="10"/>
  <c r="E6" i="10"/>
  <c r="D6" i="10"/>
  <c r="C6" i="10"/>
  <c r="G4" i="10"/>
  <c r="G3" i="10"/>
  <c r="F4" i="10"/>
  <c r="F3" i="10"/>
  <c r="E4" i="10"/>
  <c r="E3" i="10"/>
  <c r="D4" i="10"/>
  <c r="D3" i="10"/>
  <c r="H4" i="10"/>
  <c r="H3" i="10"/>
  <c r="C4" i="10"/>
  <c r="C3" i="10"/>
  <c r="G14" i="9"/>
  <c r="H14" i="9"/>
  <c r="F14" i="9"/>
  <c r="E14" i="9"/>
  <c r="D14" i="9"/>
  <c r="C14" i="9"/>
  <c r="G12" i="9"/>
  <c r="H12" i="9"/>
  <c r="F12" i="9"/>
  <c r="D12" i="9"/>
  <c r="C12" i="9"/>
  <c r="E12" i="9"/>
  <c r="H10" i="9"/>
  <c r="G10" i="9"/>
  <c r="F10" i="9"/>
  <c r="E10" i="9"/>
  <c r="D10" i="9"/>
  <c r="C10" i="9"/>
  <c r="G8" i="9"/>
  <c r="H8" i="9"/>
  <c r="F8" i="9"/>
  <c r="E8" i="9"/>
  <c r="D8" i="9"/>
  <c r="C8" i="9"/>
  <c r="G6" i="9"/>
  <c r="H6" i="9"/>
  <c r="F6" i="9"/>
  <c r="E6" i="9"/>
  <c r="D6" i="9"/>
  <c r="C6" i="9"/>
  <c r="H4" i="9"/>
  <c r="H3" i="9"/>
  <c r="G4" i="9"/>
  <c r="G3" i="9"/>
  <c r="F4" i="9"/>
  <c r="F3" i="9"/>
  <c r="E4" i="9"/>
  <c r="E3" i="9"/>
  <c r="D4" i="9"/>
  <c r="D3" i="9"/>
  <c r="C4" i="9"/>
  <c r="C3" i="9"/>
  <c r="G12" i="8"/>
  <c r="H12" i="8"/>
  <c r="F12" i="8"/>
  <c r="E12" i="8"/>
  <c r="D12" i="8"/>
  <c r="C12" i="8"/>
  <c r="G10" i="8"/>
  <c r="H10" i="8"/>
  <c r="F10" i="8"/>
  <c r="E10" i="8"/>
  <c r="D10" i="8"/>
  <c r="C10" i="8"/>
  <c r="H8" i="8"/>
  <c r="G8" i="8"/>
  <c r="F8" i="8"/>
  <c r="E8" i="8"/>
  <c r="D8" i="8"/>
  <c r="C8" i="8"/>
  <c r="H6" i="8"/>
  <c r="G6" i="8"/>
  <c r="F6" i="8"/>
  <c r="E6" i="8"/>
  <c r="D6" i="8"/>
  <c r="C6" i="8"/>
  <c r="G4" i="8"/>
  <c r="G3" i="8"/>
  <c r="H4" i="8"/>
  <c r="H3" i="8"/>
  <c r="F4" i="8"/>
  <c r="F3" i="8"/>
  <c r="E4" i="8"/>
  <c r="E3" i="8"/>
  <c r="D4" i="8"/>
  <c r="D3" i="8"/>
  <c r="C4" i="8"/>
  <c r="C3" i="8"/>
  <c r="G14" i="7"/>
  <c r="H14" i="7"/>
  <c r="F14" i="7"/>
  <c r="E14" i="7"/>
  <c r="D14" i="7"/>
  <c r="C14" i="7"/>
  <c r="H12" i="7"/>
  <c r="G12" i="7"/>
  <c r="F12" i="7"/>
  <c r="E12" i="7"/>
  <c r="D12" i="7"/>
  <c r="C12" i="7"/>
  <c r="G10" i="7"/>
  <c r="H10" i="7"/>
  <c r="F10" i="7"/>
  <c r="E10" i="7"/>
  <c r="D10" i="7"/>
  <c r="C10" i="7"/>
  <c r="G8" i="7"/>
  <c r="H8" i="7"/>
  <c r="F8" i="7"/>
  <c r="E8" i="7"/>
  <c r="D8" i="7"/>
  <c r="C8" i="7"/>
  <c r="G6" i="7"/>
  <c r="H6" i="7"/>
  <c r="F6" i="7"/>
  <c r="E6" i="7"/>
  <c r="D6" i="7"/>
  <c r="C6" i="7"/>
  <c r="G4" i="7"/>
  <c r="G3" i="7"/>
  <c r="H4" i="7"/>
  <c r="H3" i="7"/>
  <c r="F4" i="7"/>
  <c r="F3" i="7"/>
  <c r="E4" i="7"/>
  <c r="E3" i="7"/>
  <c r="D4" i="7"/>
  <c r="D3" i="7"/>
  <c r="C4" i="7"/>
  <c r="C3" i="7"/>
  <c r="H10" i="6"/>
  <c r="G10" i="6"/>
  <c r="E10" i="6"/>
  <c r="D10" i="6"/>
  <c r="C10" i="6"/>
  <c r="F10" i="6"/>
  <c r="H8" i="6"/>
  <c r="G8" i="6"/>
  <c r="E8" i="6"/>
  <c r="D8" i="6"/>
  <c r="C8" i="6"/>
  <c r="F8" i="6"/>
  <c r="G6" i="6"/>
  <c r="H6" i="6"/>
  <c r="F6" i="6"/>
  <c r="E6" i="6"/>
  <c r="D6" i="6"/>
  <c r="C6" i="6"/>
  <c r="G4" i="6"/>
  <c r="G3" i="6"/>
  <c r="H4" i="6"/>
  <c r="H3" i="6"/>
  <c r="F4" i="6"/>
  <c r="F3" i="6"/>
  <c r="E4" i="6"/>
  <c r="E3" i="6"/>
  <c r="D4" i="6"/>
  <c r="D3" i="6"/>
  <c r="C4" i="6"/>
  <c r="C3" i="6"/>
  <c r="H14" i="5"/>
  <c r="F14" i="5"/>
  <c r="E14" i="5"/>
  <c r="G14" i="5"/>
  <c r="D14" i="5"/>
  <c r="C14" i="5"/>
  <c r="H12" i="5"/>
  <c r="G12" i="5"/>
  <c r="F12" i="5"/>
  <c r="E12" i="5"/>
  <c r="D12" i="5"/>
  <c r="C12" i="5"/>
  <c r="G10" i="5"/>
  <c r="H10" i="5"/>
  <c r="F10" i="5"/>
  <c r="E10" i="5"/>
  <c r="D10" i="5"/>
  <c r="C10" i="5"/>
  <c r="G8" i="5"/>
  <c r="H8" i="5"/>
  <c r="F8" i="5"/>
  <c r="E8" i="5"/>
  <c r="D8" i="5"/>
  <c r="C8" i="5"/>
  <c r="G6" i="5"/>
  <c r="H6" i="5"/>
  <c r="F6" i="5"/>
  <c r="E6" i="5"/>
  <c r="D6" i="5"/>
  <c r="C6" i="5"/>
  <c r="G4" i="5"/>
  <c r="G3" i="5"/>
  <c r="H4" i="5"/>
  <c r="H3" i="5"/>
  <c r="F4" i="5"/>
  <c r="F3" i="5"/>
  <c r="E4" i="5"/>
  <c r="E3" i="5"/>
  <c r="D4" i="5"/>
  <c r="D3" i="5"/>
  <c r="C4" i="5"/>
  <c r="C3" i="5"/>
  <c r="G14" i="4"/>
  <c r="H14" i="4"/>
  <c r="F14" i="4"/>
  <c r="E14" i="4"/>
  <c r="D14" i="4"/>
  <c r="C14" i="4"/>
  <c r="G12" i="4"/>
  <c r="F12" i="4"/>
  <c r="E12" i="4"/>
  <c r="D12" i="4"/>
  <c r="H12" i="4"/>
  <c r="C12" i="4"/>
  <c r="G10" i="4"/>
  <c r="H10" i="4"/>
  <c r="F10" i="4"/>
  <c r="E10" i="4"/>
  <c r="D10" i="4"/>
  <c r="C10" i="4"/>
  <c r="H8" i="4"/>
  <c r="F8" i="4"/>
  <c r="E8" i="4"/>
  <c r="D8" i="4"/>
  <c r="C8" i="4"/>
  <c r="G8" i="4"/>
  <c r="H6" i="4"/>
  <c r="G6" i="4"/>
  <c r="F6" i="4"/>
  <c r="E6" i="4"/>
  <c r="D6" i="4"/>
  <c r="C6" i="4"/>
  <c r="H4" i="4"/>
  <c r="H3" i="4"/>
  <c r="G4" i="4"/>
  <c r="G3" i="4"/>
  <c r="F4" i="4"/>
  <c r="F3" i="4"/>
  <c r="B4" i="4"/>
  <c r="E4" i="4"/>
  <c r="E3" i="4"/>
  <c r="D4" i="4"/>
  <c r="D3" i="4"/>
  <c r="H14" i="3"/>
  <c r="G14" i="3"/>
  <c r="F14" i="3"/>
  <c r="E14" i="3"/>
  <c r="D14" i="3"/>
  <c r="C14" i="3"/>
  <c r="G12" i="3"/>
  <c r="F12" i="3"/>
  <c r="E12" i="3"/>
  <c r="D12" i="3"/>
  <c r="H12" i="3"/>
  <c r="C12" i="3"/>
  <c r="F10" i="3"/>
  <c r="E10" i="3"/>
  <c r="D10" i="3"/>
  <c r="G10" i="3"/>
  <c r="C10" i="3"/>
  <c r="H10" i="3"/>
  <c r="G8" i="3"/>
  <c r="D8" i="3"/>
  <c r="H8" i="3"/>
  <c r="F8" i="3"/>
  <c r="E8" i="3"/>
  <c r="C8" i="3"/>
  <c r="D6" i="3"/>
  <c r="H6" i="3"/>
  <c r="G6" i="3"/>
  <c r="C6" i="3"/>
  <c r="F6" i="3"/>
  <c r="E6" i="3"/>
  <c r="G4" i="3"/>
  <c r="G3" i="3"/>
  <c r="H4" i="3"/>
  <c r="H3" i="3"/>
  <c r="F4" i="3"/>
  <c r="F3" i="3"/>
  <c r="E4" i="3"/>
  <c r="E3" i="3"/>
  <c r="D4" i="3"/>
  <c r="D3" i="3"/>
  <c r="C4" i="3"/>
  <c r="C3" i="3"/>
  <c r="G16" i="2"/>
  <c r="F16" i="2"/>
  <c r="H16" i="2"/>
  <c r="E16" i="2"/>
  <c r="D16" i="2"/>
  <c r="C16" i="2"/>
  <c r="G14" i="2"/>
  <c r="H14" i="2"/>
  <c r="F14" i="2"/>
  <c r="E14" i="2"/>
  <c r="D14" i="2"/>
  <c r="C14" i="2"/>
  <c r="G12" i="2"/>
  <c r="D12" i="2"/>
  <c r="H12" i="2"/>
  <c r="F12" i="2"/>
  <c r="E12" i="2"/>
  <c r="C12" i="2"/>
  <c r="H10" i="2"/>
  <c r="E10" i="2"/>
  <c r="G10" i="2"/>
  <c r="F10" i="2"/>
  <c r="D10" i="2"/>
  <c r="C10" i="2"/>
  <c r="H8" i="2"/>
  <c r="D8" i="2"/>
  <c r="C8" i="2"/>
  <c r="B8" i="2"/>
  <c r="G8" i="2"/>
  <c r="E8" i="2"/>
  <c r="E6" i="2"/>
  <c r="E5" i="2"/>
  <c r="B6" i="2"/>
  <c r="H6" i="2"/>
  <c r="H5" i="2"/>
  <c r="G6" i="2"/>
  <c r="G5" i="2"/>
  <c r="D6" i="2"/>
  <c r="D5" i="2"/>
  <c r="C6" i="2"/>
  <c r="C5" i="2"/>
  <c r="B3" i="13"/>
  <c r="B3" i="12"/>
  <c r="B3" i="11"/>
  <c r="B3" i="10"/>
  <c r="B3" i="9"/>
  <c r="B3" i="8"/>
  <c r="B3" i="7"/>
  <c r="B3" i="6"/>
  <c r="B3" i="5"/>
  <c r="B3" i="4"/>
  <c r="B3" i="3"/>
  <c r="B5" i="2"/>
  <c r="B3" i="2"/>
</calcChain>
</file>

<file path=xl/sharedStrings.xml><?xml version="1.0" encoding="utf-8"?>
<sst xmlns="http://schemas.openxmlformats.org/spreadsheetml/2006/main" count="149" uniqueCount="92">
  <si>
    <t>MAY</t>
  </si>
  <si>
    <t>FEBRUARY</t>
  </si>
  <si>
    <t>JANUARY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</si>
  <si>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</si>
  <si>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</si>
  <si>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</si>
  <si>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</si>
  <si>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</si>
  <si>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</si>
  <si>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</si>
  <si>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</si>
  <si>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</si>
  <si>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Enter year:</t>
  </si>
  <si>
    <t>Week start:</t>
  </si>
  <si>
    <t>M</t>
  </si>
  <si>
    <t>Birthday Party</t>
  </si>
  <si>
    <t>Start the calendar on either a Sunday or a Monday by selecting S or M in the Week Start cell, E2</t>
  </si>
  <si>
    <t>FEBRUARY -&gt;</t>
  </si>
  <si>
    <t>MARCH -&gt;</t>
  </si>
  <si>
    <t>&lt;- JANUARY</t>
  </si>
  <si>
    <t>APRIL -&gt;</t>
  </si>
  <si>
    <t>&lt;- FEBRUARY</t>
  </si>
  <si>
    <t>&lt;- NOVEMBER</t>
  </si>
  <si>
    <t>&lt;- OCTOBER</t>
  </si>
  <si>
    <t>DECEMBER -&gt;</t>
  </si>
  <si>
    <t>&lt;- MARCH</t>
  </si>
  <si>
    <t>MAY -&gt;</t>
  </si>
  <si>
    <t>&lt;- APRIL</t>
  </si>
  <si>
    <t>JUNE -&gt;</t>
  </si>
  <si>
    <t>&lt;- MAY</t>
  </si>
  <si>
    <t>JULY -&gt;</t>
  </si>
  <si>
    <t>&lt;-JUNE</t>
  </si>
  <si>
    <t>AUGUST -&gt;</t>
  </si>
  <si>
    <t>&lt;- JULY</t>
  </si>
  <si>
    <t>SEPTEMBER -&gt;</t>
  </si>
  <si>
    <t>&lt;- AUGUST</t>
  </si>
  <si>
    <t>OCTOBER -&gt;</t>
  </si>
  <si>
    <t>&lt;- SEPTEMBER</t>
  </si>
  <si>
    <t>NOVEMBER -&gt;</t>
  </si>
  <si>
    <t>JANUARY -&gt;</t>
  </si>
  <si>
    <t xml:space="preserve">Focus: Data Analysis </t>
  </si>
  <si>
    <t>Focus: Machine Learning</t>
  </si>
  <si>
    <t>Focus: Modern Data Science Pipeline</t>
  </si>
  <si>
    <t>Learning tactics</t>
  </si>
  <si>
    <t>Take notes while watching videos</t>
  </si>
  <si>
    <t>Finish 1 small project of your choice per week</t>
  </si>
  <si>
    <t>Watch videos 2x/3x speed</t>
  </si>
  <si>
    <t>Data scientists to follow</t>
  </si>
  <si>
    <t>https://www.exastax.com/big-data/top-20-data-science-blogs-websites/</t>
  </si>
  <si>
    <t>Introduction to Python for Data Science: https://www.edx.org/course/introduction-python-data-science-3</t>
  </si>
  <si>
    <t>1 hour online course</t>
  </si>
  <si>
    <t>Project</t>
  </si>
  <si>
    <t>2 hours online course</t>
  </si>
  <si>
    <t xml:space="preserve">2 hours online course </t>
  </si>
  <si>
    <t xml:space="preserve">2 hours online course  </t>
  </si>
  <si>
    <t>Stats and Probability: https://www.khanacademy.org/math/statistics-probability</t>
  </si>
  <si>
    <t>Computing for data analysis: https://www.edx.org/course/introduction-to-computing-for-data-analysis</t>
  </si>
  <si>
    <t>Online Course Address</t>
  </si>
  <si>
    <t>Other Materials</t>
  </si>
  <si>
    <t>Siraj videos: https://www.youtube.com/watch?v=T5pRlIbr6gg&amp;list=PL2-dafEMk2A6QKz1mrk1uIGfHkC1zZ6UU</t>
  </si>
  <si>
    <t>Kaggle Project #1</t>
  </si>
  <si>
    <t xml:space="preserve">3 hours online course  </t>
  </si>
  <si>
    <t>Break</t>
  </si>
  <si>
    <t xml:space="preserve">1 hour online course </t>
  </si>
  <si>
    <t>Kaggle Project #2</t>
  </si>
  <si>
    <t>Algorithm and Machine Learning: https://courses.edx.org/courses/course-v1:ColumbiaX+DS102X+2T2018/course/</t>
  </si>
  <si>
    <t>Online Course</t>
  </si>
  <si>
    <t>Kaggle Project #1 &amp; Publish on Github</t>
  </si>
  <si>
    <t>Review Notes</t>
  </si>
  <si>
    <t>Deep Learning: (Read Pat 1 and Part2) https://www.deeplearningbook.org/</t>
  </si>
  <si>
    <t>Siraj Video: https://www.youtube.com/watch?v=vOppzHpvTiQ&amp;list=PL2-dafEMk2A7YdKv4XfKpfbTH5z6rEEj3</t>
  </si>
  <si>
    <t xml:space="preserve">2 hours reading + 1 hour video </t>
  </si>
  <si>
    <t>2 hours reading + 1 hour video</t>
  </si>
  <si>
    <t xml:space="preserve">1 hour reading </t>
  </si>
  <si>
    <t xml:space="preserve">1 hour video </t>
  </si>
  <si>
    <t xml:space="preserve">1-2 hours video </t>
  </si>
  <si>
    <t xml:space="preserve">Focus on Machine Learning and Deep Learning Projects </t>
  </si>
  <si>
    <t>Database: (SQL)https://www.udacity.com/course/intro-to-relational-databases--ud197 + (Non-SQL) https://www.edx.org/course/introduction-to-nosql-data-solutions-0</t>
  </si>
  <si>
    <t xml:space="preserve"> 2 hours online course</t>
  </si>
  <si>
    <t>Hadoop and Mapreduce: https://www.udacity.com/course/intro-to-hadoop-and-mapreduce--ud617</t>
  </si>
  <si>
    <t>Reading Material for Spark: https://stanford.edu/~rezab/sparkclass/slides/itas_workshop.pdf</t>
  </si>
  <si>
    <t>3 hours online course</t>
  </si>
  <si>
    <t>Data Story Telling: https://www.edx.org/course/analytics-storytelling-impact-3</t>
  </si>
  <si>
    <t>break</t>
  </si>
  <si>
    <t>Kaggle project #3</t>
  </si>
  <si>
    <t>Kaggle Project #2 &amp; Publish on Github</t>
  </si>
  <si>
    <t>Kaggle project #3 &amp; Publish on Github</t>
  </si>
  <si>
    <t xml:space="preserve">Project &amp; Organize notes to blog post </t>
  </si>
  <si>
    <t>Project &amp; Notes for blog post</t>
  </si>
  <si>
    <t>project  &amp; Notes for blog post</t>
  </si>
  <si>
    <t>project &amp; Notes for blog post</t>
  </si>
  <si>
    <t>project &amp; notes for blog post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</si>
</sst>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12" x14ac:knownFonts="1">
    <font>
      <b/>
      <sz val="11"/>
      <color theme="1" tint="0.34998626667073579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b/>
      <sz val="34"/>
      <color theme="1"/>
      <name val="Trebuchet MS"/>
      <family val="2"/>
      <scheme val="major"/>
    </font>
    <font>
      <b/>
      <sz val="11"/>
      <color theme="2" tint="-0.749961851863155"/>
      <name val="Trebuchet MS"/>
      <family val="2"/>
      <scheme val="minor"/>
    </font>
    <font>
      <b/>
      <u/>
      <sz val="11"/>
      <color theme="1"/>
      <name val="Trebuchet MS"/>
      <family val="2"/>
      <scheme val="minor"/>
    </font>
    <font>
      <b/>
      <sz val="11"/>
      <color theme="1" tint="0.34998626667073579"/>
      <name val="Trebuchet MS"/>
      <family val="2"/>
      <scheme val="minor"/>
    </font>
    <font>
      <i/>
      <sz val="11"/>
      <color theme="1" tint="0.34998626667073579"/>
      <name val="Trebuchet MS"/>
      <family val="2"/>
      <scheme val="minor"/>
    </font>
    <font>
      <b/>
      <sz val="22"/>
      <color theme="1" tint="0.34998626667073579"/>
      <name val="Trebuchet MS"/>
      <family val="2"/>
      <scheme val="major"/>
    </font>
    <font>
      <b/>
      <u/>
      <sz val="11"/>
      <color theme="8" tint="-0.499984740745262"/>
      <name val="Trebuchet MS"/>
      <family val="2"/>
      <scheme val="minor"/>
    </font>
    <font>
      <b/>
      <sz val="20"/>
      <color theme="1" tint="0.34998626667073579"/>
      <name val="Trebuchet MS"/>
      <family val="2"/>
      <scheme val="minor"/>
    </font>
    <font>
      <b/>
      <sz val="16"/>
      <color rgb="FF7030A0"/>
      <name val="Trebuchet MS"/>
      <family val="2"/>
      <scheme val="minor"/>
    </font>
    <font>
      <b/>
      <sz val="8"/>
      <name val="Trebuchet MS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9D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A300"/>
        <bgColor indexed="64"/>
      </patternFill>
    </fill>
  </fills>
  <borders count="2">
    <border>
      <left/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</borders>
  <cellStyleXfs count="12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4" fontId="1" fillId="0" borderId="1" applyFill="0" applyProtection="0">
      <alignment horizontal="left" indent="1"/>
    </xf>
    <xf numFmtId="0" fontId="4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7" fillId="0" borderId="0" applyNumberFormat="0" applyFill="0" applyBorder="0" applyProtection="0">
      <alignment horizontal="left"/>
    </xf>
    <xf numFmtId="0" fontId="8" fillId="0" borderId="0" applyNumberFormat="0" applyFill="0" applyBorder="0" applyAlignment="0" applyProtection="0">
      <alignment horizontal="left" vertical="top" wrapText="1" indent="1"/>
    </xf>
    <xf numFmtId="0" fontId="6" fillId="0" borderId="0" applyNumberFormat="0" applyFill="0" applyBorder="0" applyAlignment="0" applyProtection="0"/>
    <xf numFmtId="0" fontId="5" fillId="0" borderId="0">
      <alignment horizontal="left" vertical="top"/>
    </xf>
    <xf numFmtId="0" fontId="5" fillId="0" borderId="1">
      <alignment horizontal="left" vertical="top" wrapText="1" indent="1"/>
    </xf>
  </cellStyleXfs>
  <cellXfs count="42">
    <xf numFmtId="0" fontId="0" fillId="0" borderId="0" xfId="0">
      <alignment horizontal="left" vertical="top" wrapText="1" indent="1"/>
    </xf>
    <xf numFmtId="0" fontId="3" fillId="0" borderId="0" xfId="3" applyAlignment="1">
      <alignment horizontal="left" vertical="top"/>
    </xf>
    <xf numFmtId="0" fontId="0" fillId="0" borderId="1" xfId="0" applyBorder="1">
      <alignment horizontal="left" vertical="top" wrapText="1" indent="1"/>
    </xf>
    <xf numFmtId="0" fontId="2" fillId="0" borderId="0" xfId="1" applyAlignment="1">
      <alignment horizontal="center" vertical="top"/>
    </xf>
    <xf numFmtId="164" fontId="1" fillId="0" borderId="1" xfId="4" applyBorder="1">
      <alignment horizontal="left" indent="1"/>
    </xf>
    <xf numFmtId="0" fontId="1" fillId="0" borderId="0" xfId="2">
      <alignment vertical="top"/>
    </xf>
    <xf numFmtId="0" fontId="4" fillId="0" borderId="0" xfId="5">
      <alignment horizontal="center" vertical="top"/>
    </xf>
    <xf numFmtId="0" fontId="7" fillId="0" borderId="0" xfId="7">
      <alignment horizontal="left"/>
    </xf>
    <xf numFmtId="164" fontId="2" fillId="0" borderId="0" xfId="1" applyNumberFormat="1">
      <alignment horizontal="left" vertical="top"/>
    </xf>
    <xf numFmtId="0" fontId="6" fillId="0" borderId="0" xfId="9" applyAlignment="1">
      <alignment horizontal="left" vertical="top"/>
    </xf>
    <xf numFmtId="0" fontId="0" fillId="0" borderId="0" xfId="0">
      <alignment horizontal="left" vertical="top" wrapText="1" indent="1"/>
    </xf>
    <xf numFmtId="0" fontId="5" fillId="0" borderId="0" xfId="10">
      <alignment horizontal="left" vertical="top"/>
    </xf>
    <xf numFmtId="0" fontId="0" fillId="0" borderId="0" xfId="0">
      <alignment horizontal="left" vertical="top" wrapText="1" indent="1"/>
    </xf>
    <xf numFmtId="164" fontId="1" fillId="0" borderId="1" xfId="4">
      <alignment horizontal="left" indent="1"/>
    </xf>
    <xf numFmtId="0" fontId="5" fillId="0" borderId="1" xfId="11">
      <alignment horizontal="left" vertical="top" wrapText="1" indent="1"/>
    </xf>
    <xf numFmtId="0" fontId="9" fillId="0" borderId="0" xfId="0" applyFont="1">
      <alignment horizontal="left" vertical="top" wrapText="1" indent="1"/>
    </xf>
    <xf numFmtId="0" fontId="10" fillId="0" borderId="0" xfId="0" applyFont="1" applyAlignment="1">
      <alignment horizontal="center" vertical="top" wrapText="1"/>
    </xf>
    <xf numFmtId="0" fontId="0" fillId="0" borderId="0" xfId="0" applyAlignment="1">
      <alignment horizontal="left" vertical="center" wrapText="1"/>
    </xf>
    <xf numFmtId="0" fontId="5" fillId="2" borderId="1" xfId="11" applyFill="1">
      <alignment horizontal="left" vertical="top" wrapText="1" indent="1"/>
    </xf>
    <xf numFmtId="164" fontId="1" fillId="3" borderId="1" xfId="4" applyFill="1" applyBorder="1">
      <alignment horizontal="left" indent="1"/>
    </xf>
    <xf numFmtId="0" fontId="0" fillId="3" borderId="0" xfId="0" applyFill="1">
      <alignment horizontal="left" vertical="top" wrapText="1" indent="1"/>
    </xf>
    <xf numFmtId="0" fontId="0" fillId="4" borderId="1" xfId="11" applyFont="1" applyFill="1">
      <alignment horizontal="left" vertical="top" wrapText="1" indent="1"/>
    </xf>
    <xf numFmtId="0" fontId="0" fillId="4" borderId="1" xfId="1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5" borderId="1" xfId="11" applyFont="1" applyFill="1">
      <alignment horizontal="left" vertical="top" wrapText="1" indent="1"/>
    </xf>
    <xf numFmtId="0" fontId="0" fillId="5" borderId="1" xfId="11" applyFont="1" applyFill="1" applyAlignment="1">
      <alignment horizontal="center" vertical="center" wrapText="1"/>
    </xf>
    <xf numFmtId="0" fontId="0" fillId="6" borderId="0" xfId="0" applyFill="1" applyAlignment="1">
      <alignment horizontal="center" vertical="center" wrapText="1"/>
    </xf>
    <xf numFmtId="0" fontId="0" fillId="7" borderId="1" xfId="11" applyFont="1" applyFill="1">
      <alignment horizontal="left" vertical="top" wrapText="1" indent="1"/>
    </xf>
    <xf numFmtId="0" fontId="0" fillId="6" borderId="1" xfId="11" applyFont="1" applyFill="1">
      <alignment horizontal="left" vertical="top" wrapText="1" indent="1"/>
    </xf>
    <xf numFmtId="0" fontId="0" fillId="8" borderId="0" xfId="0" applyFill="1" applyAlignment="1">
      <alignment horizontal="left" vertical="center" wrapText="1"/>
    </xf>
    <xf numFmtId="0" fontId="0" fillId="8" borderId="1" xfId="11" applyFont="1" applyFill="1">
      <alignment horizontal="left" vertical="top" wrapText="1" indent="1"/>
    </xf>
    <xf numFmtId="0" fontId="0" fillId="9" borderId="1" xfId="11" applyFont="1" applyFill="1">
      <alignment horizontal="left" vertical="top" wrapText="1" indent="1"/>
    </xf>
    <xf numFmtId="0" fontId="0" fillId="9" borderId="0" xfId="0" applyFill="1" applyAlignment="1">
      <alignment horizontal="center" vertical="top" wrapText="1"/>
    </xf>
    <xf numFmtId="0" fontId="0" fillId="10" borderId="1" xfId="11" applyFont="1" applyFill="1">
      <alignment horizontal="left" vertical="top" wrapText="1" indent="1"/>
    </xf>
    <xf numFmtId="0" fontId="0" fillId="0" borderId="0" xfId="0" applyFill="1">
      <alignment horizontal="left" vertical="top" wrapText="1" indent="1"/>
    </xf>
    <xf numFmtId="0" fontId="0" fillId="11" borderId="0" xfId="0" applyFill="1">
      <alignment horizontal="left" vertical="top" wrapText="1" indent="1"/>
    </xf>
    <xf numFmtId="0" fontId="0" fillId="11" borderId="1" xfId="11" applyFont="1" applyFill="1">
      <alignment horizontal="left" vertical="top" wrapText="1" indent="1"/>
    </xf>
    <xf numFmtId="0" fontId="0" fillId="12" borderId="1" xfId="11" applyFont="1" applyFill="1">
      <alignment horizontal="left" vertical="top" wrapText="1" indent="1"/>
    </xf>
    <xf numFmtId="0" fontId="0" fillId="0" borderId="1" xfId="11" applyFont="1" applyFill="1">
      <alignment horizontal="left" vertical="top" wrapText="1" indent="1"/>
    </xf>
    <xf numFmtId="0" fontId="0" fillId="12" borderId="0" xfId="0" applyFill="1" applyAlignment="1">
      <alignment horizontal="left" vertical="center" wrapText="1" indent="1"/>
    </xf>
    <xf numFmtId="0" fontId="9" fillId="0" borderId="0" xfId="0" applyFont="1" applyAlignment="1">
      <alignment horizontal="center" vertical="center" wrapText="1"/>
    </xf>
    <xf numFmtId="164" fontId="2" fillId="0" borderId="0" xfId="1" applyNumberFormat="1" applyAlignment="1">
      <alignment horizontal="center" vertical="top"/>
    </xf>
  </cellXfs>
  <cellStyles count="12">
    <cellStyle name="Calendar details" xfId="11"/>
    <cellStyle name="Entry Fields" xfId="10"/>
    <cellStyle name="Explanatory Text" xfId="9" builtinId="53" customBuiltin="1"/>
    <cellStyle name="Followed Hyperlink" xfId="8" builtinId="9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/>
  </cellStyles>
  <dxfs count="24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FFA300"/>
      <color rgb="FFC29D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Relationship Id="rId1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Theme">
  <a:themeElements>
    <a:clrScheme name="12-month gold stripes">
      <a:dk1>
        <a:srgbClr val="000000"/>
      </a:dk1>
      <a:lt1>
        <a:srgbClr val="FFFFFF"/>
      </a:lt1>
      <a:dk2>
        <a:srgbClr val="1F1D00"/>
      </a:dk2>
      <a:lt2>
        <a:srgbClr val="FEFEFE"/>
      </a:lt2>
      <a:accent1>
        <a:srgbClr val="F2E900"/>
      </a:accent1>
      <a:accent2>
        <a:srgbClr val="E685C9"/>
      </a:accent2>
      <a:accent3>
        <a:srgbClr val="70D680"/>
      </a:accent3>
      <a:accent4>
        <a:srgbClr val="FF6963"/>
      </a:accent4>
      <a:accent5>
        <a:srgbClr val="61C6C5"/>
      </a:accent5>
      <a:accent6>
        <a:srgbClr val="F8A11D"/>
      </a:accent6>
      <a:hlink>
        <a:srgbClr val="61C6C5"/>
      </a:hlink>
      <a:folHlink>
        <a:srgbClr val="BFBFBF"/>
      </a:folHlink>
    </a:clrScheme>
    <a:fontScheme name="1-month gold stripes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theme="0"/>
    <pageSetUpPr fitToPage="1"/>
  </sheetPr>
  <dimension ref="B1:H17"/>
  <sheetViews>
    <sheetView showGridLines="0" workbookViewId="0">
      <selection activeCell="B9" sqref="B9"/>
    </sheetView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15" customHeight="1" x14ac:dyDescent="0.15">
      <c r="B1" s="9" t="s">
        <v>16</v>
      </c>
      <c r="C1" s="1"/>
      <c r="D1" s="1"/>
      <c r="E1" s="1"/>
      <c r="F1" s="1"/>
      <c r="G1" s="1"/>
      <c r="H1" s="1"/>
    </row>
    <row r="2" spans="2:8" ht="36" customHeight="1" x14ac:dyDescent="0.15">
      <c r="B2" s="11" t="s">
        <v>12</v>
      </c>
      <c r="C2" s="11">
        <f ca="1">YEAR(TODAY())</f>
        <v>2019</v>
      </c>
      <c r="D2" s="11" t="s">
        <v>13</v>
      </c>
      <c r="E2" s="11" t="s">
        <v>14</v>
      </c>
      <c r="F2" s="10"/>
      <c r="G2" s="10"/>
      <c r="H2" s="10"/>
    </row>
    <row r="3" spans="2:8" ht="30" customHeight="1" x14ac:dyDescent="0.3">
      <c r="B3" s="7">
        <f ca="1">CalendarYear</f>
        <v>2019</v>
      </c>
      <c r="D3" s="6" t="s">
        <v>17</v>
      </c>
      <c r="E3" s="1"/>
      <c r="G3" s="6"/>
      <c r="H3" s="6"/>
    </row>
    <row r="4" spans="2:8" ht="45" customHeight="1" x14ac:dyDescent="0.15">
      <c r="B4" s="8" t="s">
        <v>2</v>
      </c>
      <c r="C4" s="8"/>
      <c r="D4" s="8"/>
      <c r="E4" s="8"/>
      <c r="F4" s="3"/>
    </row>
    <row r="5" spans="2:8" ht="18.75" customHeight="1" x14ac:dyDescent="0.15">
      <c r="B5" s="5" t="str">
        <f>WeekStart</f>
        <v>M</v>
      </c>
      <c r="C5" s="5" t="str">
        <f t="shared" ref="C5:H5" ca="1" si="0">LEFT(TEXT(C6,"ddd"),1)</f>
        <v>T</v>
      </c>
      <c r="D5" s="5" t="str">
        <f t="shared" ca="1" si="0"/>
        <v>W</v>
      </c>
      <c r="E5" s="5" t="str">
        <f t="shared" ca="1" si="0"/>
        <v>T</v>
      </c>
      <c r="F5" s="5" t="str">
        <f t="shared" ca="1" si="0"/>
        <v>F</v>
      </c>
      <c r="G5" s="5" t="str">
        <f t="shared" ca="1" si="0"/>
        <v>S</v>
      </c>
      <c r="H5" s="5" t="str">
        <f t="shared" ca="1" si="0"/>
        <v>S</v>
      </c>
    </row>
    <row r="6" spans="2:8" ht="16.5" customHeight="1" x14ac:dyDescent="0.15">
      <c r="B6" s="13">
        <f t="array" aca="1" ref="B6:H6" ca="1">DaysAndWeeks+DATE(CalendarYear,1,1)-WEEKDAY(DATE(CalendarYear,1,1),(WeekStart="M")+1)+1</f>
        <v>43465</v>
      </c>
      <c r="C6" s="13">
        <f ca="1"/>
        <v>43466</v>
      </c>
      <c r="D6" s="13">
        <f ca="1"/>
        <v>43467</v>
      </c>
      <c r="E6" s="13">
        <f ca="1"/>
        <v>43468</v>
      </c>
      <c r="F6" s="13">
        <f ca="1"/>
        <v>43469</v>
      </c>
      <c r="G6" s="13">
        <f ca="1"/>
        <v>43470</v>
      </c>
      <c r="H6" s="13">
        <f ca="1"/>
        <v>43471</v>
      </c>
    </row>
    <row r="7" spans="2:8" ht="39.75" customHeight="1" x14ac:dyDescent="0.15">
      <c r="B7" s="14"/>
      <c r="C7" s="14"/>
      <c r="D7" s="14"/>
      <c r="E7" s="14"/>
      <c r="F7" s="14"/>
      <c r="G7" s="14"/>
      <c r="H7" s="14"/>
    </row>
    <row r="8" spans="2:8" ht="15" customHeight="1" x14ac:dyDescent="0.15">
      <c r="B8" s="13">
        <f t="array" aca="1" ref="B8:H8" ca="1">DaysAndWeeks+DATE(CalendarYear,1,1)-WEEKDAY(DATE(CalendarYear,1,1),(WeekStart="M")+1)+8</f>
        <v>43472</v>
      </c>
      <c r="C8" s="13">
        <f ca="1"/>
        <v>43473</v>
      </c>
      <c r="D8" s="13">
        <f ca="1"/>
        <v>43474</v>
      </c>
      <c r="E8" s="13">
        <f ca="1"/>
        <v>43475</v>
      </c>
      <c r="F8" s="13">
        <f ca="1"/>
        <v>43476</v>
      </c>
      <c r="G8" s="13">
        <f ca="1"/>
        <v>43477</v>
      </c>
      <c r="H8" s="13">
        <f ca="1"/>
        <v>43478</v>
      </c>
    </row>
    <row r="9" spans="2:8" ht="39.75" customHeight="1" x14ac:dyDescent="0.15">
      <c r="B9" s="14"/>
      <c r="C9" s="14"/>
      <c r="D9" s="14"/>
      <c r="E9" s="14" t="s">
        <v>15</v>
      </c>
      <c r="F9" s="14"/>
      <c r="G9" s="14"/>
      <c r="H9" s="14"/>
    </row>
    <row r="10" spans="2:8" ht="15" customHeight="1" x14ac:dyDescent="0.15">
      <c r="B10" s="13">
        <f t="array" aca="1" ref="B10:H10" ca="1">DaysAndWeeks+DATE(CalendarYear,1,1)-WEEKDAY(DATE(CalendarYear,1,1),(WeekStart="M")+1)+15</f>
        <v>43479</v>
      </c>
      <c r="C10" s="13">
        <f ca="1"/>
        <v>43480</v>
      </c>
      <c r="D10" s="13">
        <f ca="1"/>
        <v>43481</v>
      </c>
      <c r="E10" s="13">
        <f ca="1"/>
        <v>43482</v>
      </c>
      <c r="F10" s="13">
        <f ca="1"/>
        <v>43483</v>
      </c>
      <c r="G10" s="13">
        <f ca="1"/>
        <v>43484</v>
      </c>
      <c r="H10" s="13">
        <f ca="1"/>
        <v>43485</v>
      </c>
    </row>
    <row r="11" spans="2:8" ht="39.75" customHeight="1" x14ac:dyDescent="0.15">
      <c r="B11" s="14"/>
      <c r="C11" s="14"/>
      <c r="D11" s="14"/>
      <c r="E11" s="14"/>
      <c r="F11" s="14"/>
      <c r="G11" s="14"/>
      <c r="H11" s="14"/>
    </row>
    <row r="12" spans="2:8" ht="15" customHeight="1" x14ac:dyDescent="0.15">
      <c r="B12" s="13">
        <f t="array" aca="1" ref="B12:H12" ca="1">DaysAndWeeks+DATE(CalendarYear,1,1)-WEEKDAY(DATE(CalendarYear,1,1),(WeekStart="M")+1)+22</f>
        <v>43486</v>
      </c>
      <c r="C12" s="13">
        <f ca="1"/>
        <v>43487</v>
      </c>
      <c r="D12" s="13">
        <f ca="1"/>
        <v>43488</v>
      </c>
      <c r="E12" s="13">
        <f ca="1"/>
        <v>43489</v>
      </c>
      <c r="F12" s="13">
        <f ca="1"/>
        <v>43490</v>
      </c>
      <c r="G12" s="13">
        <f ca="1"/>
        <v>43491</v>
      </c>
      <c r="H12" s="13">
        <f ca="1"/>
        <v>43492</v>
      </c>
    </row>
    <row r="13" spans="2:8" ht="40.5" customHeight="1" x14ac:dyDescent="0.15">
      <c r="B13" s="14"/>
      <c r="C13" s="14"/>
      <c r="D13" s="14"/>
      <c r="E13" s="14"/>
      <c r="F13" s="14"/>
      <c r="G13" s="14"/>
      <c r="H13" s="14"/>
    </row>
    <row r="14" spans="2:8" ht="15" customHeight="1" x14ac:dyDescent="0.15">
      <c r="B14" s="13">
        <f t="array" aca="1" ref="B14:H14" ca="1">DaysAndWeeks+DATE(CalendarYear,1,1)-WEEKDAY(DATE(CalendarYear,1,1),(WeekStart="M")+1)+29</f>
        <v>43493</v>
      </c>
      <c r="C14" s="13">
        <f ca="1"/>
        <v>43494</v>
      </c>
      <c r="D14" s="13">
        <f ca="1"/>
        <v>43495</v>
      </c>
      <c r="E14" s="13">
        <f ca="1"/>
        <v>43496</v>
      </c>
      <c r="F14" s="13">
        <f ca="1"/>
        <v>43497</v>
      </c>
      <c r="G14" s="13">
        <f ca="1"/>
        <v>43498</v>
      </c>
      <c r="H14" s="13">
        <f ca="1"/>
        <v>43499</v>
      </c>
    </row>
    <row r="15" spans="2:8" ht="39.75" customHeight="1" x14ac:dyDescent="0.15">
      <c r="B15" s="14"/>
      <c r="C15" s="14"/>
      <c r="D15" s="14"/>
      <c r="E15" s="14"/>
      <c r="F15" s="14"/>
      <c r="G15" s="14"/>
      <c r="H15" s="14"/>
    </row>
    <row r="16" spans="2:8" ht="15" customHeight="1" x14ac:dyDescent="0.15">
      <c r="B16" s="13">
        <f t="array" aca="1" ref="B16:H16" ca="1">DaysAndWeeks+DATE(CalendarYear,1,1)-WEEKDAY(DATE(CalendarYear,1,1),(WeekStart="M")+1)+36</f>
        <v>43500</v>
      </c>
      <c r="C16" s="13">
        <f ca="1"/>
        <v>43501</v>
      </c>
      <c r="D16" s="13">
        <f ca="1"/>
        <v>43502</v>
      </c>
      <c r="E16" s="13">
        <f ca="1"/>
        <v>43503</v>
      </c>
      <c r="F16" s="13">
        <f ca="1"/>
        <v>43504</v>
      </c>
      <c r="G16" s="13">
        <f ca="1"/>
        <v>43505</v>
      </c>
      <c r="H16" s="13">
        <f ca="1"/>
        <v>43506</v>
      </c>
    </row>
    <row r="17" spans="2:8" ht="39.75" customHeight="1" x14ac:dyDescent="0.15">
      <c r="B17" s="14"/>
      <c r="C17" s="14"/>
      <c r="D17" s="14"/>
      <c r="E17" s="14"/>
      <c r="F17" s="14"/>
      <c r="G17" s="14"/>
      <c r="H17" s="14"/>
    </row>
  </sheetData>
  <dataConsolidate/>
  <conditionalFormatting sqref="B6:G6">
    <cfRule type="expression" dxfId="23" priority="4">
      <formula>DAY(B6)&gt;8</formula>
    </cfRule>
  </conditionalFormatting>
  <conditionalFormatting sqref="B14:H17">
    <cfRule type="expression" dxfId="22" priority="2">
      <formula>AND(DAY(B14)&gt;=1,DAY(B14)&lt;=15)</formula>
    </cfRule>
  </conditionalFormatting>
  <dataValidations xWindow="40" yWindow="320" count="1">
    <dataValidation type="list" allowBlank="1" showInputMessage="1" showErrorMessage="1" error="Select a day from the entries in the list. Select CANCEL, then ALT+DOWN ARROW to pick from the dropdown list" sqref="E2">
      <formula1>"M,S"</formula1>
    </dataValidation>
  </dataValidations>
  <hyperlinks>
    <hyperlink ref="D3" location="FEBRUARY!A1" tooltip="Navigation link to the next month" display="FEBRUARY"/>
  </hyperlinks>
  <printOptions horizontalCentered="1"/>
  <pageMargins left="0.5" right="0.5" top="0.4" bottom="0.4" header="0.3" footer="0.3"/>
  <pageSetup fitToHeight="0" orientation="landscape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>
    <tabColor theme="3" tint="0.499984740745262"/>
    <pageSetUpPr fitToPage="1"/>
  </sheetPr>
  <dimension ref="A1:H15"/>
  <sheetViews>
    <sheetView showGridLines="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1:8" ht="30" customHeight="1" x14ac:dyDescent="0.3">
      <c r="A1" s="12"/>
      <c r="B1" s="7">
        <f ca="1">CalendarYear</f>
        <v>2019</v>
      </c>
      <c r="C1" s="6" t="s">
        <v>35</v>
      </c>
      <c r="D1" s="6" t="s">
        <v>36</v>
      </c>
      <c r="E1" s="1"/>
      <c r="F1" s="1"/>
      <c r="G1" s="1"/>
      <c r="H1" s="6"/>
    </row>
    <row r="2" spans="1:8" ht="45" customHeight="1" x14ac:dyDescent="0.15">
      <c r="B2" s="8" t="s">
        <v>8</v>
      </c>
      <c r="C2" s="8"/>
      <c r="D2" s="8"/>
      <c r="E2" s="8"/>
      <c r="F2" s="3"/>
    </row>
    <row r="3" spans="1:8" ht="18.75" customHeight="1" x14ac:dyDescent="0.15">
      <c r="B3" s="5" t="str">
        <f>WeekStart</f>
        <v>M</v>
      </c>
      <c r="C3" s="5" t="str">
        <f t="shared" ref="C3:H3" ca="1" si="0">LEFT(TEXT(C4,"ddd"),1)</f>
        <v>T</v>
      </c>
      <c r="D3" s="5" t="str">
        <f t="shared" ca="1" si="0"/>
        <v>W</v>
      </c>
      <c r="E3" s="5" t="str">
        <f t="shared" ca="1" si="0"/>
        <v>T</v>
      </c>
      <c r="F3" s="5" t="str">
        <f t="shared" ca="1" si="0"/>
        <v>F</v>
      </c>
      <c r="G3" s="5" t="str">
        <f t="shared" ca="1" si="0"/>
        <v>S</v>
      </c>
      <c r="H3" s="5" t="str">
        <f t="shared" ca="1" si="0"/>
        <v>S</v>
      </c>
    </row>
    <row r="4" spans="1:8" ht="16.5" customHeight="1" x14ac:dyDescent="0.15">
      <c r="B4" s="4">
        <f t="array" aca="1" ref="B4:H4" ca="1">DaysAndWeeks+DATE(CalendarYear,9,1)-WEEKDAY(DATE(CalendarYear,9,1),(WeekStart="M")+1)+1</f>
        <v>43703</v>
      </c>
      <c r="C4" s="4">
        <f ca="1"/>
        <v>43704</v>
      </c>
      <c r="D4" s="4">
        <f ca="1"/>
        <v>43705</v>
      </c>
      <c r="E4" s="4">
        <f ca="1"/>
        <v>43706</v>
      </c>
      <c r="F4" s="4">
        <f ca="1"/>
        <v>43707</v>
      </c>
      <c r="G4" s="4">
        <f ca="1"/>
        <v>43708</v>
      </c>
      <c r="H4" s="4">
        <f ca="1"/>
        <v>43709</v>
      </c>
    </row>
    <row r="5" spans="1:8" ht="39.75" customHeight="1" x14ac:dyDescent="0.15">
      <c r="B5" s="14"/>
      <c r="C5" s="14"/>
      <c r="D5" s="14"/>
      <c r="E5" s="14"/>
      <c r="F5" s="14"/>
      <c r="G5" s="14"/>
      <c r="H5" s="14"/>
    </row>
    <row r="6" spans="1:8" ht="15" customHeight="1" x14ac:dyDescent="0.15">
      <c r="B6" s="4">
        <f t="array" aca="1" ref="B6:H6" ca="1">DaysAndWeeks+DATE(CalendarYear,9,1)-WEEKDAY(DATE(CalendarYear,9,1),(WeekStart="M")+1)+8</f>
        <v>43710</v>
      </c>
      <c r="C6" s="4">
        <f ca="1"/>
        <v>43711</v>
      </c>
      <c r="D6" s="4">
        <f ca="1"/>
        <v>43712</v>
      </c>
      <c r="E6" s="4">
        <f ca="1"/>
        <v>43713</v>
      </c>
      <c r="F6" s="4">
        <f ca="1"/>
        <v>43714</v>
      </c>
      <c r="G6" s="4">
        <f ca="1"/>
        <v>43715</v>
      </c>
      <c r="H6" s="4">
        <f ca="1"/>
        <v>43716</v>
      </c>
    </row>
    <row r="7" spans="1:8" ht="39.75" customHeight="1" x14ac:dyDescent="0.15">
      <c r="B7" s="14"/>
      <c r="C7" s="14"/>
      <c r="D7" s="14"/>
      <c r="E7" s="14"/>
      <c r="F7" s="14"/>
      <c r="G7" s="14"/>
      <c r="H7" s="14"/>
    </row>
    <row r="8" spans="1:8" ht="15" customHeight="1" x14ac:dyDescent="0.15">
      <c r="B8" s="4">
        <f t="array" aca="1" ref="B8:H8" ca="1">DaysAndWeeks+DATE(CalendarYear,9,1)-WEEKDAY(DATE(CalendarYear,9,1),(WeekStart="M")+1)+15</f>
        <v>43717</v>
      </c>
      <c r="C8" s="4">
        <f ca="1"/>
        <v>43718</v>
      </c>
      <c r="D8" s="4">
        <f ca="1"/>
        <v>43719</v>
      </c>
      <c r="E8" s="4">
        <f ca="1"/>
        <v>43720</v>
      </c>
      <c r="F8" s="4">
        <f ca="1"/>
        <v>43721</v>
      </c>
      <c r="G8" s="4">
        <f ca="1"/>
        <v>43722</v>
      </c>
      <c r="H8" s="4">
        <f ca="1"/>
        <v>43723</v>
      </c>
    </row>
    <row r="9" spans="1:8" ht="39.75" customHeight="1" x14ac:dyDescent="0.15">
      <c r="B9" s="14"/>
      <c r="C9" s="14"/>
      <c r="D9" s="14"/>
      <c r="E9" s="14"/>
      <c r="F9" s="14"/>
      <c r="G9" s="14"/>
      <c r="H9" s="14"/>
    </row>
    <row r="10" spans="1:8" ht="15" customHeight="1" x14ac:dyDescent="0.15">
      <c r="B10" s="4">
        <f t="array" aca="1" ref="B10:H10" ca="1">DaysAndWeeks+DATE(CalendarYear,9,1)-WEEKDAY(DATE(CalendarYear,9,1),(WeekStart="M")+1)+22</f>
        <v>43724</v>
      </c>
      <c r="C10" s="4">
        <f ca="1"/>
        <v>43725</v>
      </c>
      <c r="D10" s="4">
        <f ca="1"/>
        <v>43726</v>
      </c>
      <c r="E10" s="4">
        <f ca="1"/>
        <v>43727</v>
      </c>
      <c r="F10" s="4">
        <f ca="1"/>
        <v>43728</v>
      </c>
      <c r="G10" s="4">
        <f ca="1"/>
        <v>43729</v>
      </c>
      <c r="H10" s="4">
        <f ca="1"/>
        <v>43730</v>
      </c>
    </row>
    <row r="11" spans="1:8" ht="40.5" customHeight="1" x14ac:dyDescent="0.15">
      <c r="B11" s="14"/>
      <c r="C11" s="14"/>
      <c r="D11" s="14"/>
      <c r="E11" s="14"/>
      <c r="F11" s="14"/>
      <c r="G11" s="14"/>
      <c r="H11" s="14"/>
    </row>
    <row r="12" spans="1:8" ht="15" customHeight="1" x14ac:dyDescent="0.15">
      <c r="B12" s="4">
        <f t="array" aca="1" ref="B12:H12" ca="1">DaysAndWeeks+DATE(CalendarYear,9,1)-WEEKDAY(DATE(CalendarYear,9,1),(WeekStart="M")+1)+29</f>
        <v>43731</v>
      </c>
      <c r="C12" s="4">
        <f ca="1"/>
        <v>43732</v>
      </c>
      <c r="D12" s="4">
        <f ca="1"/>
        <v>43733</v>
      </c>
      <c r="E12" s="4">
        <f ca="1"/>
        <v>43734</v>
      </c>
      <c r="F12" s="4">
        <f ca="1"/>
        <v>43735</v>
      </c>
      <c r="G12" s="4">
        <f ca="1"/>
        <v>43736</v>
      </c>
      <c r="H12" s="4">
        <f ca="1"/>
        <v>43737</v>
      </c>
    </row>
    <row r="13" spans="1:8" ht="39.75" customHeight="1" x14ac:dyDescent="0.15">
      <c r="B13" s="14"/>
      <c r="C13" s="14"/>
      <c r="D13" s="14"/>
      <c r="E13" s="14"/>
      <c r="F13" s="14"/>
      <c r="G13" s="14"/>
      <c r="H13" s="14"/>
    </row>
    <row r="14" spans="1:8" ht="15" customHeight="1" x14ac:dyDescent="0.15">
      <c r="B14" s="4">
        <f t="array" aca="1" ref="B14:H14" ca="1">DaysAndWeeks+DATE(CalendarYear,9,1)-WEEKDAY(DATE(CalendarYear,9,1),(WeekStart="M")+1)+36</f>
        <v>43738</v>
      </c>
      <c r="C14" s="4">
        <f ca="1"/>
        <v>43739</v>
      </c>
      <c r="D14" s="4">
        <f ca="1"/>
        <v>43740</v>
      </c>
      <c r="E14" s="4">
        <f ca="1"/>
        <v>43741</v>
      </c>
      <c r="F14" s="4">
        <f ca="1"/>
        <v>43742</v>
      </c>
      <c r="G14" s="4">
        <f ca="1"/>
        <v>43743</v>
      </c>
      <c r="H14" s="4">
        <f ca="1"/>
        <v>43744</v>
      </c>
    </row>
    <row r="15" spans="1:8" ht="39.75" customHeight="1" x14ac:dyDescent="0.15">
      <c r="B15" s="14"/>
      <c r="C15" s="14"/>
      <c r="D15" s="14"/>
      <c r="E15" s="14"/>
      <c r="F15" s="14"/>
      <c r="G15" s="14"/>
      <c r="H15" s="14"/>
    </row>
  </sheetData>
  <conditionalFormatting sqref="B4:G4">
    <cfRule type="expression" dxfId="7" priority="2">
      <formula>DAY(B4)&gt;8</formula>
    </cfRule>
  </conditionalFormatting>
  <conditionalFormatting sqref="B12:H15">
    <cfRule type="expression" dxfId="6" priority="1">
      <formula>AND(DAY(B12)&gt;=1,DAY(B12)&lt;=15)</formula>
    </cfRule>
  </conditionalFormatting>
  <hyperlinks>
    <hyperlink ref="D1" location="OCTOBER!A1" tooltip="Navigation link to the next month" display="JULY -&gt;"/>
    <hyperlink ref="C1" location="AUGUST!A1" tooltip="Navigation link to the previous month" display="&lt;- MAY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 enableFormatConditionsCalculation="0">
    <tabColor theme="9" tint="0.39997558519241921"/>
    <pageSetUpPr fitToPage="1"/>
  </sheetPr>
  <dimension ref="A1:H15"/>
  <sheetViews>
    <sheetView showGridLines="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1:8" ht="30" customHeight="1" x14ac:dyDescent="0.3">
      <c r="A1" s="12"/>
      <c r="B1" s="7">
        <f ca="1">CalendarYear</f>
        <v>2019</v>
      </c>
      <c r="C1" s="6" t="s">
        <v>37</v>
      </c>
      <c r="D1" s="6" t="s">
        <v>38</v>
      </c>
      <c r="E1" s="1"/>
      <c r="F1" s="1"/>
      <c r="G1" s="1"/>
      <c r="H1" s="6"/>
    </row>
    <row r="2" spans="1:8" ht="45" customHeight="1" x14ac:dyDescent="0.15">
      <c r="B2" s="8" t="s">
        <v>9</v>
      </c>
      <c r="C2" s="8"/>
      <c r="D2" s="8"/>
      <c r="E2" s="8"/>
      <c r="F2" s="3"/>
    </row>
    <row r="3" spans="1:8" ht="18.75" customHeight="1" x14ac:dyDescent="0.15">
      <c r="B3" s="5" t="str">
        <f>WeekStart</f>
        <v>M</v>
      </c>
      <c r="C3" s="5" t="str">
        <f t="shared" ref="C3:H3" ca="1" si="0">LEFT(TEXT(C4,"ddd"),1)</f>
        <v>T</v>
      </c>
      <c r="D3" s="5" t="str">
        <f t="shared" ca="1" si="0"/>
        <v>W</v>
      </c>
      <c r="E3" s="5" t="str">
        <f t="shared" ca="1" si="0"/>
        <v>T</v>
      </c>
      <c r="F3" s="5" t="str">
        <f t="shared" ca="1" si="0"/>
        <v>F</v>
      </c>
      <c r="G3" s="5" t="str">
        <f t="shared" ca="1" si="0"/>
        <v>S</v>
      </c>
      <c r="H3" s="5" t="str">
        <f t="shared" ca="1" si="0"/>
        <v>S</v>
      </c>
    </row>
    <row r="4" spans="1:8" ht="16.5" customHeight="1" x14ac:dyDescent="0.15">
      <c r="B4" s="4">
        <f t="array" aca="1" ref="B4:H4" ca="1">DaysAndWeeks+DATE(CalendarYear,10,1)-WEEKDAY(DATE(CalendarYear,10,1),(WeekStart="M")+1)+1</f>
        <v>43738</v>
      </c>
      <c r="C4" s="4">
        <f ca="1"/>
        <v>43739</v>
      </c>
      <c r="D4" s="4">
        <f ca="1"/>
        <v>43740</v>
      </c>
      <c r="E4" s="4">
        <f ca="1"/>
        <v>43741</v>
      </c>
      <c r="F4" s="4">
        <f ca="1"/>
        <v>43742</v>
      </c>
      <c r="G4" s="4">
        <f ca="1"/>
        <v>43743</v>
      </c>
      <c r="H4" s="4">
        <f ca="1"/>
        <v>43744</v>
      </c>
    </row>
    <row r="5" spans="1:8" ht="39.75" customHeight="1" x14ac:dyDescent="0.15">
      <c r="B5" s="14"/>
      <c r="C5" s="14"/>
      <c r="D5" s="14"/>
      <c r="E5" s="14"/>
      <c r="F5" s="14"/>
      <c r="G5" s="14"/>
      <c r="H5" s="14"/>
    </row>
    <row r="6" spans="1:8" ht="15" customHeight="1" x14ac:dyDescent="0.15">
      <c r="B6" s="4">
        <f t="array" aca="1" ref="B6:H6" ca="1">DaysAndWeeks+DATE(CalendarYear,10,1)-WEEKDAY(DATE(CalendarYear,10,1),(WeekStart="M")+1)+8</f>
        <v>43745</v>
      </c>
      <c r="C6" s="4">
        <f ca="1"/>
        <v>43746</v>
      </c>
      <c r="D6" s="4">
        <f ca="1"/>
        <v>43747</v>
      </c>
      <c r="E6" s="4">
        <f ca="1"/>
        <v>43748</v>
      </c>
      <c r="F6" s="4">
        <f ca="1"/>
        <v>43749</v>
      </c>
      <c r="G6" s="4">
        <f ca="1"/>
        <v>43750</v>
      </c>
      <c r="H6" s="4">
        <f ca="1"/>
        <v>43751</v>
      </c>
    </row>
    <row r="7" spans="1:8" ht="39.75" customHeight="1" x14ac:dyDescent="0.15">
      <c r="B7" s="14"/>
      <c r="C7" s="14"/>
      <c r="D7" s="14"/>
      <c r="E7" s="14"/>
      <c r="F7" s="14"/>
      <c r="G7" s="14"/>
      <c r="H7" s="14"/>
    </row>
    <row r="8" spans="1:8" ht="15" customHeight="1" x14ac:dyDescent="0.15">
      <c r="B8" s="4">
        <f t="array" aca="1" ref="B8:H8" ca="1">DaysAndWeeks+DATE(CalendarYear,10,1)-WEEKDAY(DATE(CalendarYear,10,1),(WeekStart="M")+1)+15</f>
        <v>43752</v>
      </c>
      <c r="C8" s="4">
        <f ca="1"/>
        <v>43753</v>
      </c>
      <c r="D8" s="4">
        <f ca="1"/>
        <v>43754</v>
      </c>
      <c r="E8" s="4">
        <f ca="1"/>
        <v>43755</v>
      </c>
      <c r="F8" s="4">
        <f ca="1"/>
        <v>43756</v>
      </c>
      <c r="G8" s="4">
        <f ca="1"/>
        <v>43757</v>
      </c>
      <c r="H8" s="4">
        <f ca="1"/>
        <v>43758</v>
      </c>
    </row>
    <row r="9" spans="1:8" ht="39.75" customHeight="1" x14ac:dyDescent="0.15">
      <c r="B9" s="14"/>
      <c r="C9" s="14"/>
      <c r="D9" s="14"/>
      <c r="E9" s="14"/>
      <c r="F9" s="14"/>
      <c r="G9" s="14"/>
      <c r="H9" s="14"/>
    </row>
    <row r="10" spans="1:8" ht="15" customHeight="1" x14ac:dyDescent="0.15">
      <c r="B10" s="4">
        <f t="array" aca="1" ref="B10:H10" ca="1">DaysAndWeeks+DATE(CalendarYear,10,1)-WEEKDAY(DATE(CalendarYear,10,1),(WeekStart="M")+1)+22</f>
        <v>43759</v>
      </c>
      <c r="C10" s="4">
        <f ca="1"/>
        <v>43760</v>
      </c>
      <c r="D10" s="4">
        <f ca="1"/>
        <v>43761</v>
      </c>
      <c r="E10" s="4">
        <f ca="1"/>
        <v>43762</v>
      </c>
      <c r="F10" s="4">
        <f ca="1"/>
        <v>43763</v>
      </c>
      <c r="G10" s="4">
        <f ca="1"/>
        <v>43764</v>
      </c>
      <c r="H10" s="4">
        <f ca="1"/>
        <v>43765</v>
      </c>
    </row>
    <row r="11" spans="1:8" ht="40.5" customHeight="1" x14ac:dyDescent="0.15">
      <c r="B11" s="14"/>
      <c r="C11" s="14"/>
      <c r="D11" s="14"/>
      <c r="E11" s="14"/>
      <c r="F11" s="14"/>
      <c r="G11" s="14"/>
      <c r="H11" s="14"/>
    </row>
    <row r="12" spans="1:8" ht="15" customHeight="1" x14ac:dyDescent="0.15">
      <c r="B12" s="4">
        <f t="array" aca="1" ref="B12:H12" ca="1">DaysAndWeeks+DATE(CalendarYear,10,1)-WEEKDAY(DATE(CalendarYear,10,1),(WeekStart="M")+1)+29</f>
        <v>43766</v>
      </c>
      <c r="C12" s="4">
        <f ca="1"/>
        <v>43767</v>
      </c>
      <c r="D12" s="4">
        <f ca="1"/>
        <v>43768</v>
      </c>
      <c r="E12" s="4">
        <f ca="1"/>
        <v>43769</v>
      </c>
      <c r="F12" s="4">
        <f ca="1"/>
        <v>43770</v>
      </c>
      <c r="G12" s="4">
        <f ca="1"/>
        <v>43771</v>
      </c>
      <c r="H12" s="4">
        <f ca="1"/>
        <v>43772</v>
      </c>
    </row>
    <row r="13" spans="1:8" ht="39.75" customHeight="1" x14ac:dyDescent="0.15">
      <c r="B13" s="14"/>
      <c r="C13" s="14"/>
      <c r="D13" s="14"/>
      <c r="E13" s="14"/>
      <c r="F13" s="14"/>
      <c r="G13" s="14"/>
      <c r="H13" s="14"/>
    </row>
    <row r="14" spans="1:8" ht="15" customHeight="1" x14ac:dyDescent="0.15">
      <c r="B14" s="4">
        <f t="array" aca="1" ref="B14:H14" ca="1">DaysAndWeeks+DATE(CalendarYear,10,1)-WEEKDAY(DATE(CalendarYear,10,1),(WeekStart="M")+1)+36</f>
        <v>43773</v>
      </c>
      <c r="C14" s="4">
        <f ca="1"/>
        <v>43774</v>
      </c>
      <c r="D14" s="4">
        <f ca="1"/>
        <v>43775</v>
      </c>
      <c r="E14" s="4">
        <f ca="1"/>
        <v>43776</v>
      </c>
      <c r="F14" s="4">
        <f ca="1"/>
        <v>43777</v>
      </c>
      <c r="G14" s="4">
        <f ca="1"/>
        <v>43778</v>
      </c>
      <c r="H14" s="4">
        <f ca="1"/>
        <v>43779</v>
      </c>
    </row>
    <row r="15" spans="1:8" ht="39.75" customHeight="1" x14ac:dyDescent="0.15">
      <c r="B15" s="14"/>
      <c r="C15" s="14"/>
      <c r="D15" s="14"/>
      <c r="E15" s="14"/>
      <c r="F15" s="14"/>
      <c r="G15" s="14"/>
      <c r="H15" s="14"/>
    </row>
  </sheetData>
  <conditionalFormatting sqref="B4:G4">
    <cfRule type="expression" dxfId="5" priority="2">
      <formula>DAY(B4)&gt;8</formula>
    </cfRule>
  </conditionalFormatting>
  <conditionalFormatting sqref="B12:H15">
    <cfRule type="expression" dxfId="4" priority="1">
      <formula>AND(DAY(B12)&gt;=1,DAY(B12)&lt;=15)</formula>
    </cfRule>
  </conditionalFormatting>
  <hyperlinks>
    <hyperlink ref="D1" location="NOVEMBER!A1" tooltip="Navigation link to the next month" display="JULY -&gt;"/>
    <hyperlink ref="C1" location="SEPTEMBER!A1" tooltip="Navigation link to the previous month" display="&lt;- MAY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 enableFormatConditionsCalculation="0">
    <tabColor theme="9" tint="-0.249977111117893"/>
    <pageSetUpPr fitToPage="1"/>
  </sheetPr>
  <dimension ref="A1:H15"/>
  <sheetViews>
    <sheetView showGridLines="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1:8" ht="30" customHeight="1" x14ac:dyDescent="0.3">
      <c r="A1" s="12"/>
      <c r="B1" s="7">
        <f ca="1">CalendarYear</f>
        <v>2019</v>
      </c>
      <c r="C1" s="6" t="s">
        <v>23</v>
      </c>
      <c r="D1" s="6" t="s">
        <v>24</v>
      </c>
      <c r="E1" s="1"/>
      <c r="F1" s="1"/>
      <c r="G1" s="1"/>
      <c r="H1" s="6"/>
    </row>
    <row r="2" spans="1:8" ht="45" customHeight="1" x14ac:dyDescent="0.15">
      <c r="B2" s="8" t="s">
        <v>10</v>
      </c>
      <c r="C2" s="8"/>
      <c r="D2" s="8"/>
      <c r="E2" s="8"/>
      <c r="F2" s="3"/>
    </row>
    <row r="3" spans="1:8" ht="18.75" customHeight="1" x14ac:dyDescent="0.15">
      <c r="B3" s="5" t="str">
        <f>WeekStart</f>
        <v>M</v>
      </c>
      <c r="C3" s="5" t="str">
        <f t="shared" ref="C3:H3" ca="1" si="0">LEFT(TEXT(C4,"ddd"),1)</f>
        <v>T</v>
      </c>
      <c r="D3" s="5" t="str">
        <f t="shared" ca="1" si="0"/>
        <v>W</v>
      </c>
      <c r="E3" s="5" t="str">
        <f t="shared" ca="1" si="0"/>
        <v>T</v>
      </c>
      <c r="F3" s="5" t="str">
        <f t="shared" ca="1" si="0"/>
        <v>F</v>
      </c>
      <c r="G3" s="5" t="str">
        <f t="shared" ca="1" si="0"/>
        <v>S</v>
      </c>
      <c r="H3" s="5" t="str">
        <f t="shared" ca="1" si="0"/>
        <v>S</v>
      </c>
    </row>
    <row r="4" spans="1:8" ht="16.5" customHeight="1" x14ac:dyDescent="0.15">
      <c r="B4" s="4">
        <f t="array" aca="1" ref="B4:H4" ca="1">DaysAndWeeks+DATE(CalendarYear,11,1)-WEEKDAY(DATE(CalendarYear,11,1),(WeekStart="M")+1)+1</f>
        <v>43766</v>
      </c>
      <c r="C4" s="4">
        <f ca="1"/>
        <v>43767</v>
      </c>
      <c r="D4" s="4">
        <f ca="1"/>
        <v>43768</v>
      </c>
      <c r="E4" s="4">
        <f ca="1"/>
        <v>43769</v>
      </c>
      <c r="F4" s="4">
        <f ca="1"/>
        <v>43770</v>
      </c>
      <c r="G4" s="4">
        <f ca="1"/>
        <v>43771</v>
      </c>
      <c r="H4" s="4">
        <f ca="1"/>
        <v>43772</v>
      </c>
    </row>
    <row r="5" spans="1:8" ht="39.75" customHeight="1" x14ac:dyDescent="0.15">
      <c r="B5" s="14"/>
      <c r="C5" s="14"/>
      <c r="D5" s="14"/>
      <c r="E5" s="14"/>
      <c r="F5" s="14"/>
      <c r="G5" s="14"/>
      <c r="H5" s="14"/>
    </row>
    <row r="6" spans="1:8" ht="15" customHeight="1" x14ac:dyDescent="0.15">
      <c r="B6" s="4">
        <f t="array" aca="1" ref="B6:H6" ca="1">DaysAndWeeks+DATE(CalendarYear,11,1)-WEEKDAY(DATE(CalendarYear,11,1),(WeekStart="M")+1)+8</f>
        <v>43773</v>
      </c>
      <c r="C6" s="4">
        <f ca="1"/>
        <v>43774</v>
      </c>
      <c r="D6" s="4">
        <f ca="1"/>
        <v>43775</v>
      </c>
      <c r="E6" s="4">
        <f ca="1"/>
        <v>43776</v>
      </c>
      <c r="F6" s="4">
        <f ca="1"/>
        <v>43777</v>
      </c>
      <c r="G6" s="4">
        <f ca="1"/>
        <v>43778</v>
      </c>
      <c r="H6" s="4">
        <f ca="1"/>
        <v>43779</v>
      </c>
    </row>
    <row r="7" spans="1:8" ht="39.75" customHeight="1" x14ac:dyDescent="0.15">
      <c r="B7" s="14"/>
      <c r="C7" s="14"/>
      <c r="D7" s="14"/>
      <c r="E7" s="14"/>
      <c r="F7" s="14"/>
      <c r="G7" s="14"/>
      <c r="H7" s="14"/>
    </row>
    <row r="8" spans="1:8" ht="15" customHeight="1" x14ac:dyDescent="0.15">
      <c r="B8" s="4">
        <f t="array" aca="1" ref="B8:H8" ca="1">DaysAndWeeks+DATE(CalendarYear,11,1)-WEEKDAY(DATE(CalendarYear,11,1),(WeekStart="M")+1)+15</f>
        <v>43780</v>
      </c>
      <c r="C8" s="4">
        <f ca="1"/>
        <v>43781</v>
      </c>
      <c r="D8" s="4">
        <f ca="1"/>
        <v>43782</v>
      </c>
      <c r="E8" s="4">
        <f ca="1"/>
        <v>43783</v>
      </c>
      <c r="F8" s="4">
        <f ca="1"/>
        <v>43784</v>
      </c>
      <c r="G8" s="4">
        <f ca="1"/>
        <v>43785</v>
      </c>
      <c r="H8" s="4">
        <f ca="1"/>
        <v>43786</v>
      </c>
    </row>
    <row r="9" spans="1:8" ht="39.75" customHeight="1" x14ac:dyDescent="0.15">
      <c r="B9" s="14"/>
      <c r="C9" s="14"/>
      <c r="D9" s="14"/>
      <c r="E9" s="14"/>
      <c r="F9" s="14"/>
      <c r="G9" s="14"/>
      <c r="H9" s="14"/>
    </row>
    <row r="10" spans="1:8" ht="15" customHeight="1" x14ac:dyDescent="0.15">
      <c r="B10" s="4">
        <f t="array" aca="1" ref="B10:H10" ca="1">DaysAndWeeks+DATE(CalendarYear,11,1)-WEEKDAY(DATE(CalendarYear,11,1),(WeekStart="M")+1)+22</f>
        <v>43787</v>
      </c>
      <c r="C10" s="4">
        <f ca="1"/>
        <v>43788</v>
      </c>
      <c r="D10" s="4">
        <f ca="1"/>
        <v>43789</v>
      </c>
      <c r="E10" s="4">
        <f ca="1"/>
        <v>43790</v>
      </c>
      <c r="F10" s="4">
        <f ca="1"/>
        <v>43791</v>
      </c>
      <c r="G10" s="4">
        <f ca="1"/>
        <v>43792</v>
      </c>
      <c r="H10" s="4">
        <f ca="1"/>
        <v>43793</v>
      </c>
    </row>
    <row r="11" spans="1:8" ht="40.5" customHeight="1" x14ac:dyDescent="0.15">
      <c r="B11" s="14"/>
      <c r="C11" s="14"/>
      <c r="D11" s="14"/>
      <c r="E11" s="14"/>
      <c r="F11" s="14"/>
      <c r="G11" s="14"/>
      <c r="H11" s="14"/>
    </row>
    <row r="12" spans="1:8" ht="15" customHeight="1" x14ac:dyDescent="0.15">
      <c r="B12" s="4">
        <f t="array" aca="1" ref="B12:H12" ca="1">DaysAndWeeks+DATE(CalendarYear,11,1)-WEEKDAY(DATE(CalendarYear,11,1),(WeekStart="M")+1)+29</f>
        <v>43794</v>
      </c>
      <c r="C12" s="4">
        <f ca="1"/>
        <v>43795</v>
      </c>
      <c r="D12" s="4">
        <f ca="1"/>
        <v>43796</v>
      </c>
      <c r="E12" s="4">
        <f ca="1"/>
        <v>43797</v>
      </c>
      <c r="F12" s="4">
        <f ca="1"/>
        <v>43798</v>
      </c>
      <c r="G12" s="4">
        <f ca="1"/>
        <v>43799</v>
      </c>
      <c r="H12" s="4">
        <f ca="1"/>
        <v>43800</v>
      </c>
    </row>
    <row r="13" spans="1:8" ht="39.75" customHeight="1" x14ac:dyDescent="0.15">
      <c r="B13" s="14"/>
      <c r="C13" s="14"/>
      <c r="D13" s="14"/>
      <c r="E13" s="14"/>
      <c r="F13" s="14"/>
      <c r="G13" s="14"/>
      <c r="H13" s="14"/>
    </row>
    <row r="14" spans="1:8" ht="15" customHeight="1" x14ac:dyDescent="0.15">
      <c r="B14" s="4">
        <f t="array" aca="1" ref="B14:H14" ca="1">DaysAndWeeks+DATE(CalendarYear,11,1)-WEEKDAY(DATE(CalendarYear,11,1),(WeekStart="M")+1)+36</f>
        <v>43801</v>
      </c>
      <c r="C14" s="4">
        <f ca="1"/>
        <v>43802</v>
      </c>
      <c r="D14" s="4">
        <f ca="1"/>
        <v>43803</v>
      </c>
      <c r="E14" s="4">
        <f ca="1"/>
        <v>43804</v>
      </c>
      <c r="F14" s="4">
        <f ca="1"/>
        <v>43805</v>
      </c>
      <c r="G14" s="4">
        <f ca="1"/>
        <v>43806</v>
      </c>
      <c r="H14" s="4">
        <f ca="1"/>
        <v>43807</v>
      </c>
    </row>
    <row r="15" spans="1:8" ht="39.75" customHeight="1" x14ac:dyDescent="0.15">
      <c r="B15" s="14"/>
      <c r="C15" s="14"/>
      <c r="D15" s="14"/>
      <c r="E15" s="14"/>
      <c r="F15" s="14"/>
      <c r="G15" s="14"/>
      <c r="H15" s="14"/>
    </row>
  </sheetData>
  <conditionalFormatting sqref="B4:G4">
    <cfRule type="expression" dxfId="3" priority="2">
      <formula>DAY(B4)&gt;8</formula>
    </cfRule>
  </conditionalFormatting>
  <conditionalFormatting sqref="B12:H15">
    <cfRule type="expression" dxfId="2" priority="1">
      <formula>AND(DAY(B12)&gt;=1,DAY(B12)&lt;=15)</formula>
    </cfRule>
  </conditionalFormatting>
  <hyperlinks>
    <hyperlink ref="D1" location="DECEMBER!A1" tooltip="Navigation link to the next month" display="DECEMBER -&gt;"/>
    <hyperlink ref="C1" location="OCTOBER!A1" tooltip="Navigation link to the previous month" display="&lt;- OCTOBER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>
    <tabColor theme="9" tint="-0.499984740745262"/>
    <pageSetUpPr fitToPage="1"/>
  </sheetPr>
  <dimension ref="A1:H15"/>
  <sheetViews>
    <sheetView showGridLines="0" workbookViewId="0">
      <selection activeCell="D1" sqref="D1"/>
    </sheetView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1:8" ht="30" customHeight="1" x14ac:dyDescent="0.3">
      <c r="A1" s="12"/>
      <c r="B1" s="7">
        <f ca="1">CalendarYear</f>
        <v>2019</v>
      </c>
      <c r="C1" s="6" t="s">
        <v>22</v>
      </c>
      <c r="D1" s="6" t="s">
        <v>39</v>
      </c>
      <c r="E1" s="1"/>
      <c r="F1" s="1"/>
      <c r="G1" s="1"/>
      <c r="H1" s="6"/>
    </row>
    <row r="2" spans="1:8" ht="45" customHeight="1" x14ac:dyDescent="0.15">
      <c r="B2" s="8" t="s">
        <v>11</v>
      </c>
      <c r="C2" s="8"/>
      <c r="D2" s="8"/>
      <c r="E2" s="8"/>
      <c r="F2" s="3"/>
    </row>
    <row r="3" spans="1:8" ht="18.75" customHeight="1" x14ac:dyDescent="0.15">
      <c r="B3" s="5" t="str">
        <f>WeekStart</f>
        <v>M</v>
      </c>
      <c r="C3" s="5" t="str">
        <f t="shared" ref="C3:H3" ca="1" si="0">LEFT(TEXT(C4,"ddd"),1)</f>
        <v>T</v>
      </c>
      <c r="D3" s="5" t="str">
        <f t="shared" ca="1" si="0"/>
        <v>W</v>
      </c>
      <c r="E3" s="5" t="str">
        <f t="shared" ca="1" si="0"/>
        <v>T</v>
      </c>
      <c r="F3" s="5" t="str">
        <f t="shared" ca="1" si="0"/>
        <v>F</v>
      </c>
      <c r="G3" s="5" t="str">
        <f t="shared" ca="1" si="0"/>
        <v>S</v>
      </c>
      <c r="H3" s="5" t="str">
        <f t="shared" ca="1" si="0"/>
        <v>S</v>
      </c>
    </row>
    <row r="4" spans="1:8" ht="16.5" customHeight="1" x14ac:dyDescent="0.15">
      <c r="B4" s="4">
        <f t="array" aca="1" ref="B4:H4" ca="1">DaysAndWeeks+DATE(CalendarYear,12,1)-WEEKDAY(DATE(CalendarYear,12,1),(WeekStart="M")+1)+1</f>
        <v>43794</v>
      </c>
      <c r="C4" s="4">
        <f ca="1"/>
        <v>43795</v>
      </c>
      <c r="D4" s="4">
        <f ca="1"/>
        <v>43796</v>
      </c>
      <c r="E4" s="4">
        <f ca="1"/>
        <v>43797</v>
      </c>
      <c r="F4" s="4">
        <f ca="1"/>
        <v>43798</v>
      </c>
      <c r="G4" s="4">
        <f ca="1"/>
        <v>43799</v>
      </c>
      <c r="H4" s="4">
        <f ca="1"/>
        <v>43800</v>
      </c>
    </row>
    <row r="5" spans="1:8" ht="39.75" customHeight="1" x14ac:dyDescent="0.15">
      <c r="B5" s="14"/>
      <c r="C5" s="14"/>
      <c r="D5" s="14"/>
      <c r="E5" s="14"/>
      <c r="F5" s="14"/>
      <c r="G5" s="14"/>
      <c r="H5" s="14"/>
    </row>
    <row r="6" spans="1:8" ht="15" customHeight="1" x14ac:dyDescent="0.15">
      <c r="B6" s="4">
        <f t="array" aca="1" ref="B6:H6" ca="1">DaysAndWeeks+DATE(CalendarYear,12,1)-WEEKDAY(DATE(CalendarYear,12,1),(WeekStart="M")+1)+8</f>
        <v>43801</v>
      </c>
      <c r="C6" s="4">
        <f ca="1"/>
        <v>43802</v>
      </c>
      <c r="D6" s="4">
        <f ca="1"/>
        <v>43803</v>
      </c>
      <c r="E6" s="4">
        <f ca="1"/>
        <v>43804</v>
      </c>
      <c r="F6" s="4">
        <f ca="1"/>
        <v>43805</v>
      </c>
      <c r="G6" s="4">
        <f ca="1"/>
        <v>43806</v>
      </c>
      <c r="H6" s="4">
        <f ca="1"/>
        <v>43807</v>
      </c>
    </row>
    <row r="7" spans="1:8" ht="39.75" customHeight="1" x14ac:dyDescent="0.15">
      <c r="B7" s="14"/>
      <c r="C7" s="14"/>
      <c r="D7" s="14"/>
      <c r="E7" s="14"/>
      <c r="F7" s="14"/>
      <c r="G7" s="14"/>
      <c r="H7" s="14"/>
    </row>
    <row r="8" spans="1:8" ht="15" customHeight="1" x14ac:dyDescent="0.15">
      <c r="B8" s="4">
        <f t="array" aca="1" ref="B8:H8" ca="1">DaysAndWeeks+DATE(CalendarYear,12,1)-WEEKDAY(DATE(CalendarYear,12,1),(WeekStart="M")+1)+15</f>
        <v>43808</v>
      </c>
      <c r="C8" s="4">
        <f ca="1"/>
        <v>43809</v>
      </c>
      <c r="D8" s="4">
        <f ca="1"/>
        <v>43810</v>
      </c>
      <c r="E8" s="4">
        <f ca="1"/>
        <v>43811</v>
      </c>
      <c r="F8" s="4">
        <f ca="1"/>
        <v>43812</v>
      </c>
      <c r="G8" s="4">
        <f ca="1"/>
        <v>43813</v>
      </c>
      <c r="H8" s="4">
        <f ca="1"/>
        <v>43814</v>
      </c>
    </row>
    <row r="9" spans="1:8" ht="39.75" customHeight="1" x14ac:dyDescent="0.15">
      <c r="B9" s="14"/>
      <c r="C9" s="14"/>
      <c r="D9" s="14"/>
      <c r="E9" s="14"/>
      <c r="F9" s="14"/>
      <c r="G9" s="14"/>
      <c r="H9" s="14"/>
    </row>
    <row r="10" spans="1:8" ht="15" customHeight="1" x14ac:dyDescent="0.15">
      <c r="B10" s="4">
        <f t="array" aca="1" ref="B10:H10" ca="1">DaysAndWeeks+DATE(CalendarYear,12,1)-WEEKDAY(DATE(CalendarYear,12,1),(WeekStart="M")+1)+22</f>
        <v>43815</v>
      </c>
      <c r="C10" s="4">
        <f ca="1"/>
        <v>43816</v>
      </c>
      <c r="D10" s="4">
        <f ca="1"/>
        <v>43817</v>
      </c>
      <c r="E10" s="4">
        <f ca="1"/>
        <v>43818</v>
      </c>
      <c r="F10" s="4">
        <f ca="1"/>
        <v>43819</v>
      </c>
      <c r="G10" s="4">
        <f ca="1"/>
        <v>43820</v>
      </c>
      <c r="H10" s="4">
        <f ca="1"/>
        <v>43821</v>
      </c>
    </row>
    <row r="11" spans="1:8" ht="40.5" customHeight="1" x14ac:dyDescent="0.15">
      <c r="B11" s="14"/>
      <c r="C11" s="14"/>
      <c r="D11" s="14"/>
      <c r="E11" s="14"/>
      <c r="F11" s="14"/>
      <c r="G11" s="14"/>
      <c r="H11" s="14"/>
    </row>
    <row r="12" spans="1:8" ht="15" customHeight="1" x14ac:dyDescent="0.15">
      <c r="B12" s="4">
        <f t="array" aca="1" ref="B12:H12" ca="1">DaysAndWeeks+DATE(CalendarYear,12,1)-WEEKDAY(DATE(CalendarYear,12,1),(WeekStart="M")+1)+29</f>
        <v>43822</v>
      </c>
      <c r="C12" s="4">
        <f ca="1"/>
        <v>43823</v>
      </c>
      <c r="D12" s="4">
        <f ca="1"/>
        <v>43824</v>
      </c>
      <c r="E12" s="4">
        <f ca="1"/>
        <v>43825</v>
      </c>
      <c r="F12" s="4">
        <f ca="1"/>
        <v>43826</v>
      </c>
      <c r="G12" s="4">
        <f ca="1"/>
        <v>43827</v>
      </c>
      <c r="H12" s="4">
        <f ca="1"/>
        <v>43828</v>
      </c>
    </row>
    <row r="13" spans="1:8" ht="39.75" customHeight="1" x14ac:dyDescent="0.15">
      <c r="B13" s="14"/>
      <c r="C13" s="14"/>
      <c r="D13" s="14"/>
      <c r="E13" s="14"/>
      <c r="F13" s="14"/>
      <c r="G13" s="14"/>
      <c r="H13" s="14"/>
    </row>
    <row r="14" spans="1:8" ht="15" customHeight="1" x14ac:dyDescent="0.15">
      <c r="B14" s="4">
        <f t="array" aca="1" ref="B14:H14" ca="1">DaysAndWeeks+DATE(CalendarYear,12,1)-WEEKDAY(DATE(CalendarYear,12,1),(WeekStart="M")+1)+36</f>
        <v>43829</v>
      </c>
      <c r="C14" s="4">
        <f ca="1"/>
        <v>43830</v>
      </c>
      <c r="D14" s="4">
        <f ca="1"/>
        <v>43831</v>
      </c>
      <c r="E14" s="4">
        <f ca="1"/>
        <v>43832</v>
      </c>
      <c r="F14" s="4">
        <f ca="1"/>
        <v>43833</v>
      </c>
      <c r="G14" s="4">
        <f ca="1"/>
        <v>43834</v>
      </c>
      <c r="H14" s="4">
        <f ca="1"/>
        <v>43835</v>
      </c>
    </row>
    <row r="15" spans="1:8" ht="39.75" customHeight="1" x14ac:dyDescent="0.15">
      <c r="B15" s="14"/>
      <c r="C15" s="14"/>
      <c r="D15" s="14"/>
      <c r="E15" s="14"/>
      <c r="F15" s="14"/>
      <c r="G15" s="14"/>
      <c r="H15" s="14"/>
    </row>
  </sheetData>
  <conditionalFormatting sqref="B4:G4">
    <cfRule type="expression" dxfId="1" priority="2">
      <formula>DAY(B4)&gt;8</formula>
    </cfRule>
  </conditionalFormatting>
  <conditionalFormatting sqref="B12:H15">
    <cfRule type="expression" dxfId="0" priority="1">
      <formula>AND(DAY(B12)&gt;=1,DAY(B12)&lt;=15)</formula>
    </cfRule>
  </conditionalFormatting>
  <hyperlinks>
    <hyperlink ref="C1" location="NOVEMBER!A1" tooltip="Navigation link to the previous month" display="&lt;- NOVEMBER"/>
    <hyperlink ref="D1" location="JANUARY!A1" tooltip="Navigation link back to January" display="JANUARY -&gt;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>
    <tabColor theme="0" tint="-4.9989318521683403E-2"/>
    <pageSetUpPr fitToPage="1"/>
  </sheetPr>
  <dimension ref="B1:H15"/>
  <sheetViews>
    <sheetView showGridLines="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 ca="1">CalendarYear</f>
        <v>2019</v>
      </c>
      <c r="C1" s="6" t="s">
        <v>19</v>
      </c>
      <c r="D1" s="6" t="s">
        <v>18</v>
      </c>
      <c r="E1" s="1"/>
    </row>
    <row r="2" spans="2:8" ht="45" customHeight="1" x14ac:dyDescent="0.15">
      <c r="B2" s="8" t="s">
        <v>1</v>
      </c>
      <c r="C2" s="8"/>
      <c r="D2" s="8"/>
      <c r="E2" s="8"/>
      <c r="F2" s="3"/>
    </row>
    <row r="3" spans="2:8" ht="18.75" customHeight="1" x14ac:dyDescent="0.15">
      <c r="B3" s="5" t="str">
        <f>WeekStart</f>
        <v>M</v>
      </c>
      <c r="C3" s="5" t="str">
        <f t="shared" ref="C3:H3" ca="1" si="0">LEFT(TEXT(C4,"ddd"),1)</f>
        <v>T</v>
      </c>
      <c r="D3" s="5" t="str">
        <f t="shared" ca="1" si="0"/>
        <v>W</v>
      </c>
      <c r="E3" s="5" t="str">
        <f t="shared" ca="1" si="0"/>
        <v>T</v>
      </c>
      <c r="F3" s="5" t="str">
        <f t="shared" ca="1" si="0"/>
        <v>F</v>
      </c>
      <c r="G3" s="5" t="str">
        <f t="shared" ca="1" si="0"/>
        <v>S</v>
      </c>
      <c r="H3" s="5" t="str">
        <f t="shared" ca="1" si="0"/>
        <v>S</v>
      </c>
    </row>
    <row r="4" spans="2:8" ht="16.5" customHeight="1" x14ac:dyDescent="0.15">
      <c r="B4" s="4">
        <f t="array" aca="1" ref="B4:H4" ca="1">DaysAndWeeks+DATE(CalendarYear,2,1)-WEEKDAY(DATE(CalendarYear,2,1),(WeekStart="M")+1)+1</f>
        <v>43493</v>
      </c>
      <c r="C4" s="4">
        <f ca="1"/>
        <v>43494</v>
      </c>
      <c r="D4" s="4">
        <f ca="1"/>
        <v>43495</v>
      </c>
      <c r="E4" s="4">
        <f ca="1"/>
        <v>43496</v>
      </c>
      <c r="F4" s="4">
        <f ca="1"/>
        <v>43497</v>
      </c>
      <c r="G4" s="4">
        <f ca="1"/>
        <v>43498</v>
      </c>
      <c r="H4" s="4">
        <f ca="1"/>
        <v>43499</v>
      </c>
    </row>
    <row r="5" spans="2:8" ht="39.75" customHeight="1" x14ac:dyDescent="0.15">
      <c r="B5" s="14"/>
      <c r="C5" s="14"/>
      <c r="D5" s="14"/>
      <c r="E5" s="14"/>
      <c r="F5" s="14"/>
      <c r="G5" s="14"/>
      <c r="H5" s="14"/>
    </row>
    <row r="6" spans="2:8" ht="15" customHeight="1" x14ac:dyDescent="0.15">
      <c r="B6" s="4">
        <f t="array" aca="1" ref="B6:H6" ca="1">DaysAndWeeks+DATE(CalendarYear,2,1)-WEEKDAY(DATE(CalendarYear,2,1),(WeekStart="M")+1)+8</f>
        <v>43500</v>
      </c>
      <c r="C6" s="4">
        <f ca="1"/>
        <v>43501</v>
      </c>
      <c r="D6" s="4">
        <f ca="1"/>
        <v>43502</v>
      </c>
      <c r="E6" s="4">
        <f ca="1"/>
        <v>43503</v>
      </c>
      <c r="F6" s="4">
        <f ca="1"/>
        <v>43504</v>
      </c>
      <c r="G6" s="4">
        <f ca="1"/>
        <v>43505</v>
      </c>
      <c r="H6" s="4">
        <f ca="1"/>
        <v>43506</v>
      </c>
    </row>
    <row r="7" spans="2:8" ht="39.75" customHeight="1" x14ac:dyDescent="0.15">
      <c r="B7" s="14"/>
      <c r="C7" s="14"/>
      <c r="D7" s="14"/>
      <c r="E7" s="14"/>
      <c r="F7" s="14"/>
      <c r="G7" s="14"/>
      <c r="H7" s="14"/>
    </row>
    <row r="8" spans="2:8" ht="15" customHeight="1" x14ac:dyDescent="0.15">
      <c r="B8" s="4">
        <f t="array" aca="1" ref="B8:H8" ca="1">DaysAndWeeks+DATE(CalendarYear,2,1)-WEEKDAY(DATE(CalendarYear,2,1),(WeekStart="M")+1)+15</f>
        <v>43507</v>
      </c>
      <c r="C8" s="4">
        <f ca="1"/>
        <v>43508</v>
      </c>
      <c r="D8" s="4">
        <f ca="1"/>
        <v>43509</v>
      </c>
      <c r="E8" s="4">
        <f ca="1"/>
        <v>43510</v>
      </c>
      <c r="F8" s="4">
        <f ca="1"/>
        <v>43511</v>
      </c>
      <c r="G8" s="4">
        <f ca="1"/>
        <v>43512</v>
      </c>
      <c r="H8" s="4">
        <f ca="1"/>
        <v>43513</v>
      </c>
    </row>
    <row r="9" spans="2:8" ht="39.75" customHeight="1" x14ac:dyDescent="0.15">
      <c r="B9" s="14"/>
      <c r="C9" s="14"/>
      <c r="D9" s="14"/>
      <c r="E9" s="14"/>
      <c r="F9" s="14"/>
      <c r="G9" s="14"/>
      <c r="H9" s="14"/>
    </row>
    <row r="10" spans="2:8" ht="15" customHeight="1" x14ac:dyDescent="0.15">
      <c r="B10" s="4">
        <f t="array" aca="1" ref="B10:H10" ca="1">DaysAndWeeks+DATE(CalendarYear,2,1)-WEEKDAY(DATE(CalendarYear,2,1),(WeekStart="M")+1)+22</f>
        <v>43514</v>
      </c>
      <c r="C10" s="4">
        <f ca="1"/>
        <v>43515</v>
      </c>
      <c r="D10" s="4">
        <f ca="1"/>
        <v>43516</v>
      </c>
      <c r="E10" s="4">
        <f ca="1"/>
        <v>43517</v>
      </c>
      <c r="F10" s="4">
        <f ca="1"/>
        <v>43518</v>
      </c>
      <c r="G10" s="4">
        <f ca="1"/>
        <v>43519</v>
      </c>
      <c r="H10" s="4">
        <f ca="1"/>
        <v>43520</v>
      </c>
    </row>
    <row r="11" spans="2:8" ht="40.5" customHeight="1" x14ac:dyDescent="0.15">
      <c r="B11" s="14"/>
      <c r="C11" s="14"/>
      <c r="D11" s="14"/>
      <c r="E11" s="14"/>
      <c r="F11" s="14"/>
      <c r="G11" s="14"/>
      <c r="H11" s="14"/>
    </row>
    <row r="12" spans="2:8" ht="15" customHeight="1" x14ac:dyDescent="0.15">
      <c r="B12" s="4">
        <f t="array" aca="1" ref="B12:H12" ca="1">DaysAndWeeks+DATE(CalendarYear,2,1)-WEEKDAY(DATE(CalendarYear,2,1),(WeekStart="M")+1)+29</f>
        <v>43521</v>
      </c>
      <c r="C12" s="4">
        <f ca="1"/>
        <v>43522</v>
      </c>
      <c r="D12" s="4">
        <f ca="1"/>
        <v>43523</v>
      </c>
      <c r="E12" s="4">
        <f ca="1"/>
        <v>43524</v>
      </c>
      <c r="F12" s="4">
        <f ca="1"/>
        <v>43525</v>
      </c>
      <c r="G12" s="4">
        <f ca="1"/>
        <v>43526</v>
      </c>
      <c r="H12" s="4">
        <f ca="1"/>
        <v>43527</v>
      </c>
    </row>
    <row r="13" spans="2:8" ht="39.75" customHeight="1" x14ac:dyDescent="0.15">
      <c r="B13" s="14"/>
      <c r="C13" s="14"/>
      <c r="D13" s="14"/>
      <c r="E13" s="14"/>
      <c r="F13" s="14"/>
      <c r="G13" s="14"/>
      <c r="H13" s="14"/>
    </row>
    <row r="14" spans="2:8" ht="15" customHeight="1" x14ac:dyDescent="0.15">
      <c r="B14" s="4">
        <f t="array" aca="1" ref="B14:H14" ca="1">DaysAndWeeks+DATE(CalendarYear,2,1)-WEEKDAY(DATE(CalendarYear,2,1),(WeekStart="M")+1)+36</f>
        <v>43528</v>
      </c>
      <c r="C14" s="4">
        <f ca="1"/>
        <v>43529</v>
      </c>
      <c r="D14" s="4">
        <f ca="1"/>
        <v>43530</v>
      </c>
      <c r="E14" s="4">
        <f ca="1"/>
        <v>43531</v>
      </c>
      <c r="F14" s="4">
        <f ca="1"/>
        <v>43532</v>
      </c>
      <c r="G14" s="4">
        <f ca="1"/>
        <v>43533</v>
      </c>
      <c r="H14" s="4">
        <f ca="1"/>
        <v>43534</v>
      </c>
    </row>
    <row r="15" spans="2:8" ht="39.75" customHeight="1" x14ac:dyDescent="0.15">
      <c r="B15" s="14"/>
      <c r="C15" s="14"/>
      <c r="D15" s="14"/>
      <c r="E15" s="14"/>
      <c r="F15" s="14"/>
      <c r="G15" s="14"/>
      <c r="H15" s="14"/>
    </row>
  </sheetData>
  <conditionalFormatting sqref="B4:G4">
    <cfRule type="expression" dxfId="21" priority="2">
      <formula>DAY(B4)&gt;8</formula>
    </cfRule>
  </conditionalFormatting>
  <conditionalFormatting sqref="B12:H15">
    <cfRule type="expression" dxfId="20" priority="1">
      <formula>AND(DAY(B12)&gt;=1,DAY(B12)&lt;=15)</formula>
    </cfRule>
  </conditionalFormatting>
  <hyperlinks>
    <hyperlink ref="D1" location="MARCH!A1" tooltip="Navigation link to the next month" display="MARCH"/>
    <hyperlink ref="C1" location="JANUARY!A1" tooltip="Navigation link to the previous month" display="JANUARY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sqref="A1:B4"/>
    </sheetView>
  </sheetViews>
  <sheetFormatPr baseColWidth="10" defaultRowHeight="14" x14ac:dyDescent="0.15"/>
  <cols>
    <col min="1" max="1" width="26.5" customWidth="1"/>
    <col min="2" max="2" width="43.33203125" customWidth="1"/>
  </cols>
  <sheetData>
    <row r="1" spans="1:2" ht="50" x14ac:dyDescent="0.15">
      <c r="A1" s="15" t="s">
        <v>43</v>
      </c>
      <c r="B1" s="15" t="s">
        <v>47</v>
      </c>
    </row>
    <row r="2" spans="1:2" ht="45" customHeight="1" x14ac:dyDescent="0.15">
      <c r="A2" s="16" t="s">
        <v>46</v>
      </c>
      <c r="B2" s="17" t="s">
        <v>48</v>
      </c>
    </row>
    <row r="3" spans="1:2" ht="48" customHeight="1" x14ac:dyDescent="0.15">
      <c r="A3" s="16" t="s">
        <v>44</v>
      </c>
    </row>
    <row r="4" spans="1:2" ht="63" x14ac:dyDescent="0.15">
      <c r="A4" s="16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>
    <tabColor theme="0" tint="-0.14999847407452621"/>
    <pageSetUpPr fitToPage="1"/>
  </sheetPr>
  <dimension ref="B1:J15"/>
  <sheetViews>
    <sheetView showGridLines="0" topLeftCell="A2" workbookViewId="0">
      <selection activeCell="F16" sqref="F16"/>
    </sheetView>
  </sheetViews>
  <sheetFormatPr baseColWidth="10" defaultColWidth="8.83203125" defaultRowHeight="14" x14ac:dyDescent="0.15"/>
  <cols>
    <col min="1" max="1" width="2.83203125" customWidth="1"/>
    <col min="2" max="6" width="13.83203125" customWidth="1"/>
    <col min="7" max="7" width="13.6640625" customWidth="1"/>
    <col min="8" max="8" width="13.83203125" customWidth="1"/>
    <col min="9" max="9" width="24.6640625" customWidth="1"/>
    <col min="10" max="10" width="26" customWidth="1"/>
  </cols>
  <sheetData>
    <row r="1" spans="2:10" ht="30" customHeight="1" x14ac:dyDescent="0.3">
      <c r="B1" s="7">
        <f ca="1">CalendarYear</f>
        <v>2019</v>
      </c>
      <c r="C1" s="6" t="s">
        <v>21</v>
      </c>
      <c r="D1" s="6" t="s">
        <v>20</v>
      </c>
      <c r="E1" s="1"/>
      <c r="F1" s="1"/>
      <c r="G1" s="1"/>
      <c r="H1" s="6"/>
    </row>
    <row r="2" spans="2:10" ht="45" customHeight="1" x14ac:dyDescent="0.15">
      <c r="B2" s="8" t="s">
        <v>3</v>
      </c>
      <c r="C2" s="8"/>
      <c r="D2" s="8" t="s">
        <v>40</v>
      </c>
      <c r="E2" s="8"/>
      <c r="F2" s="3"/>
    </row>
    <row r="3" spans="2:10" ht="18.75" customHeight="1" x14ac:dyDescent="0.15">
      <c r="B3" s="5" t="str">
        <f>WeekStart</f>
        <v>M</v>
      </c>
      <c r="C3" s="5" t="str">
        <f t="shared" ref="C3:H3" ca="1" si="0">LEFT(TEXT(C4,"ddd"),1)</f>
        <v>T</v>
      </c>
      <c r="D3" s="5" t="str">
        <f t="shared" ca="1" si="0"/>
        <v>W</v>
      </c>
      <c r="E3" s="5" t="str">
        <f t="shared" ca="1" si="0"/>
        <v>T</v>
      </c>
      <c r="F3" s="5" t="str">
        <f t="shared" ca="1" si="0"/>
        <v>F</v>
      </c>
      <c r="G3" s="5" t="str">
        <f t="shared" ca="1" si="0"/>
        <v>S</v>
      </c>
      <c r="H3" s="5" t="str">
        <f t="shared" ca="1" si="0"/>
        <v>S</v>
      </c>
      <c r="I3" s="40" t="s">
        <v>57</v>
      </c>
      <c r="J3" s="40" t="s">
        <v>58</v>
      </c>
    </row>
    <row r="4" spans="2:10" ht="16.5" customHeight="1" x14ac:dyDescent="0.15">
      <c r="B4" s="4">
        <f t="array" aca="1" ref="B4:H4" ca="1">DaysAndWeeks+DATE(CalendarYear,3,1)-WEEKDAY(DATE(CalendarYear,3,1),(WeekStart="M")+1)+1</f>
        <v>43521</v>
      </c>
      <c r="C4" s="4">
        <f ca="1"/>
        <v>43522</v>
      </c>
      <c r="D4" s="4">
        <f ca="1"/>
        <v>43523</v>
      </c>
      <c r="E4" s="4">
        <f ca="1"/>
        <v>43524</v>
      </c>
      <c r="F4" s="4">
        <f ca="1"/>
        <v>43525</v>
      </c>
      <c r="G4" s="4">
        <f ca="1"/>
        <v>43526</v>
      </c>
      <c r="H4" s="4">
        <f ca="1"/>
        <v>43527</v>
      </c>
      <c r="I4" s="40"/>
      <c r="J4" s="40"/>
    </row>
    <row r="5" spans="2:10" ht="39.75" customHeight="1" x14ac:dyDescent="0.15">
      <c r="B5" s="18"/>
      <c r="C5" s="18"/>
      <c r="D5" s="18"/>
      <c r="E5" s="18"/>
      <c r="F5" s="18"/>
      <c r="G5" s="18"/>
      <c r="H5" s="18"/>
      <c r="I5" s="40"/>
      <c r="J5" s="40"/>
    </row>
    <row r="6" spans="2:10" s="20" customFormat="1" ht="15" customHeight="1" x14ac:dyDescent="0.15">
      <c r="B6" s="19">
        <f t="array" aca="1" ref="B6:H6" ca="1">DaysAndWeeks+DATE(CalendarYear,3,1)-WEEKDAY(DATE(CalendarYear,3,1),(WeekStart="M")+1)+8</f>
        <v>43528</v>
      </c>
      <c r="C6" s="19">
        <f ca="1"/>
        <v>43529</v>
      </c>
      <c r="D6" s="19">
        <f ca="1"/>
        <v>43530</v>
      </c>
      <c r="E6" s="19">
        <f ca="1"/>
        <v>43531</v>
      </c>
      <c r="F6" s="19">
        <f ca="1"/>
        <v>43532</v>
      </c>
      <c r="G6" s="19">
        <f ca="1"/>
        <v>43533</v>
      </c>
      <c r="H6" s="19">
        <f ca="1"/>
        <v>43534</v>
      </c>
      <c r="I6" s="40"/>
      <c r="J6" s="40"/>
    </row>
    <row r="7" spans="2:10" ht="39.75" customHeight="1" x14ac:dyDescent="0.15">
      <c r="B7" s="18"/>
      <c r="C7" s="18"/>
      <c r="D7" s="18"/>
      <c r="E7" s="18"/>
      <c r="F7" s="18"/>
      <c r="G7" s="18"/>
      <c r="H7" s="18"/>
      <c r="I7" s="40"/>
      <c r="J7" s="40"/>
    </row>
    <row r="8" spans="2:10" ht="15" customHeight="1" x14ac:dyDescent="0.15">
      <c r="B8" s="4">
        <f t="array" aca="1" ref="B8:H8" ca="1">DaysAndWeeks+DATE(CalendarYear,3,1)-WEEKDAY(DATE(CalendarYear,3,1),(WeekStart="M")+1)+15</f>
        <v>43535</v>
      </c>
      <c r="C8" s="4">
        <f ca="1"/>
        <v>43536</v>
      </c>
      <c r="D8" s="4">
        <f ca="1"/>
        <v>43537</v>
      </c>
      <c r="E8" s="4">
        <f ca="1"/>
        <v>43538</v>
      </c>
      <c r="F8" s="4">
        <f ca="1"/>
        <v>43539</v>
      </c>
      <c r="G8" s="4">
        <f ca="1"/>
        <v>43540</v>
      </c>
      <c r="H8" s="4">
        <f ca="1"/>
        <v>43541</v>
      </c>
      <c r="I8" s="40"/>
    </row>
    <row r="9" spans="2:10" ht="84" customHeight="1" x14ac:dyDescent="0.15">
      <c r="B9" s="18"/>
      <c r="C9" s="18"/>
      <c r="D9" s="18"/>
      <c r="E9" s="18"/>
      <c r="F9" s="18"/>
      <c r="G9" s="21" t="s">
        <v>53</v>
      </c>
      <c r="H9" s="21" t="s">
        <v>52</v>
      </c>
      <c r="I9" s="22" t="s">
        <v>49</v>
      </c>
      <c r="J9" s="23" t="s">
        <v>59</v>
      </c>
    </row>
    <row r="10" spans="2:10" ht="15" customHeight="1" x14ac:dyDescent="0.15">
      <c r="B10" s="4">
        <f t="array" aca="1" ref="B10:H10" ca="1">DaysAndWeeks+DATE(CalendarYear,3,1)-WEEKDAY(DATE(CalendarYear,3,1),(WeekStart="M")+1)+22</f>
        <v>43542</v>
      </c>
      <c r="C10" s="4">
        <f ca="1"/>
        <v>43543</v>
      </c>
      <c r="D10" s="4">
        <f ca="1"/>
        <v>43544</v>
      </c>
      <c r="E10" s="4">
        <f ca="1"/>
        <v>43545</v>
      </c>
      <c r="F10" s="4">
        <f ca="1"/>
        <v>43546</v>
      </c>
      <c r="G10" s="4">
        <f ca="1"/>
        <v>43547</v>
      </c>
      <c r="H10" s="4">
        <f ca="1"/>
        <v>43548</v>
      </c>
    </row>
    <row r="11" spans="2:10" ht="68" customHeight="1" x14ac:dyDescent="0.15">
      <c r="B11" s="21" t="s">
        <v>53</v>
      </c>
      <c r="C11" s="21" t="s">
        <v>50</v>
      </c>
      <c r="D11" s="21" t="s">
        <v>50</v>
      </c>
      <c r="E11" s="21" t="s">
        <v>87</v>
      </c>
      <c r="F11" s="21" t="s">
        <v>51</v>
      </c>
      <c r="G11" s="24" t="s">
        <v>61</v>
      </c>
      <c r="H11" s="24" t="s">
        <v>54</v>
      </c>
      <c r="I11" s="25" t="s">
        <v>55</v>
      </c>
      <c r="J11" s="34"/>
    </row>
    <row r="12" spans="2:10" ht="15" customHeight="1" x14ac:dyDescent="0.15">
      <c r="B12" s="4">
        <f t="array" aca="1" ref="B12:H12" ca="1">DaysAndWeeks+DATE(CalendarYear,3,1)-WEEKDAY(DATE(CalendarYear,3,1),(WeekStart="M")+1)+29</f>
        <v>43549</v>
      </c>
      <c r="C12" s="4">
        <f ca="1"/>
        <v>43550</v>
      </c>
      <c r="D12" s="4">
        <f ca="1"/>
        <v>43551</v>
      </c>
      <c r="E12" s="4">
        <f ca="1"/>
        <v>43552</v>
      </c>
      <c r="F12" s="4">
        <f ca="1"/>
        <v>43553</v>
      </c>
      <c r="G12" s="4">
        <f ca="1"/>
        <v>43554</v>
      </c>
      <c r="H12" s="4">
        <f ca="1"/>
        <v>43555</v>
      </c>
    </row>
    <row r="13" spans="2:10" ht="71" customHeight="1" x14ac:dyDescent="0.15">
      <c r="B13" s="24" t="s">
        <v>63</v>
      </c>
      <c r="C13" s="24" t="s">
        <v>50</v>
      </c>
      <c r="D13" s="24" t="s">
        <v>62</v>
      </c>
      <c r="E13" s="24" t="s">
        <v>50</v>
      </c>
      <c r="F13" s="24" t="s">
        <v>88</v>
      </c>
      <c r="G13" s="28" t="s">
        <v>53</v>
      </c>
      <c r="H13" s="28" t="s">
        <v>52</v>
      </c>
      <c r="I13" s="26" t="s">
        <v>56</v>
      </c>
      <c r="J13" s="34"/>
    </row>
    <row r="14" spans="2:10" ht="15" customHeight="1" x14ac:dyDescent="0.15">
      <c r="B14" s="4">
        <f t="array" aca="1" ref="B14:H14" ca="1">DaysAndWeeks+DATE(CalendarYear,3,1)-WEEKDAY(DATE(CalendarYear,3,1),(WeekStart="M")+1)+36</f>
        <v>43556</v>
      </c>
      <c r="C14" s="4">
        <f ca="1"/>
        <v>43557</v>
      </c>
      <c r="D14" s="4">
        <f ca="1"/>
        <v>43558</v>
      </c>
      <c r="E14" s="4">
        <f ca="1"/>
        <v>43559</v>
      </c>
      <c r="F14" s="4">
        <f ca="1"/>
        <v>43560</v>
      </c>
      <c r="G14" s="4">
        <f ca="1"/>
        <v>43561</v>
      </c>
      <c r="H14" s="4">
        <f ca="1"/>
        <v>43562</v>
      </c>
    </row>
    <row r="15" spans="2:10" ht="57" customHeight="1" x14ac:dyDescent="0.15">
      <c r="B15" s="28" t="s">
        <v>63</v>
      </c>
      <c r="C15" s="28" t="s">
        <v>50</v>
      </c>
      <c r="D15" s="28" t="s">
        <v>50</v>
      </c>
      <c r="E15" s="28" t="s">
        <v>50</v>
      </c>
      <c r="F15" s="28" t="s">
        <v>88</v>
      </c>
      <c r="G15" s="27" t="s">
        <v>67</v>
      </c>
      <c r="H15" s="27" t="s">
        <v>60</v>
      </c>
    </row>
  </sheetData>
  <mergeCells count="2">
    <mergeCell ref="I3:I8"/>
    <mergeCell ref="J3:J7"/>
  </mergeCells>
  <phoneticPr fontId="11" type="noConversion"/>
  <conditionalFormatting sqref="B4:G4">
    <cfRule type="expression" dxfId="19" priority="2">
      <formula>DAY(B4)&gt;8</formula>
    </cfRule>
  </conditionalFormatting>
  <conditionalFormatting sqref="B12:H15">
    <cfRule type="expression" dxfId="18" priority="1">
      <formula>AND(DAY(B12)&gt;=1,DAY(B12)&lt;=15)</formula>
    </cfRule>
  </conditionalFormatting>
  <hyperlinks>
    <hyperlink ref="D1" location="APRIL!A1" tooltip="Navigation link to the next month" display="APRIL -&gt;"/>
    <hyperlink ref="C1" location="FEBRUARY!A1" tooltip="Navigation link to the previous month" display="&lt;- FEBRUARY"/>
  </hyperlinks>
  <printOptions horizontalCentered="1"/>
  <pageMargins left="0.09" right="0.5" top="0.75" bottom="0.75" header="0.3" footer="0.3"/>
  <pageSetup scale="81" fitToHeight="0" orientation="landscape" horizontalDpi="4294967293" verticalDpi="200" copies="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enableFormatConditionsCalculation="0">
    <tabColor theme="0" tint="-0.249977111117893"/>
    <pageSetUpPr fitToPage="1"/>
  </sheetPr>
  <dimension ref="B1:J15"/>
  <sheetViews>
    <sheetView showGridLines="0" topLeftCell="A3" workbookViewId="0">
      <selection activeCell="F16" sqref="F16"/>
    </sheetView>
  </sheetViews>
  <sheetFormatPr baseColWidth="10" defaultColWidth="8.83203125" defaultRowHeight="14" x14ac:dyDescent="0.15"/>
  <cols>
    <col min="1" max="1" width="2.83203125" customWidth="1"/>
    <col min="2" max="8" width="13.83203125" customWidth="1"/>
    <col min="9" max="9" width="37" customWidth="1"/>
    <col min="10" max="10" width="27.83203125" customWidth="1"/>
  </cols>
  <sheetData>
    <row r="1" spans="2:10" ht="30" customHeight="1" x14ac:dyDescent="0.3">
      <c r="B1" s="7">
        <f ca="1">CalendarYear</f>
        <v>2019</v>
      </c>
      <c r="C1" s="6" t="s">
        <v>25</v>
      </c>
      <c r="D1" s="6" t="s">
        <v>26</v>
      </c>
      <c r="E1" s="1"/>
      <c r="F1" s="1"/>
      <c r="G1" s="1"/>
      <c r="H1" s="6"/>
      <c r="I1" s="40" t="s">
        <v>66</v>
      </c>
      <c r="J1" s="40" t="s">
        <v>58</v>
      </c>
    </row>
    <row r="2" spans="2:10" ht="45" customHeight="1" x14ac:dyDescent="0.15">
      <c r="B2" s="8" t="s">
        <v>4</v>
      </c>
      <c r="C2" s="8"/>
      <c r="D2" s="8" t="s">
        <v>41</v>
      </c>
      <c r="E2" s="8"/>
      <c r="F2" s="3"/>
      <c r="I2" s="40"/>
      <c r="J2" s="40"/>
    </row>
    <row r="3" spans="2:10" ht="18.75" customHeight="1" x14ac:dyDescent="0.15">
      <c r="B3" s="5" t="str">
        <f>WeekStart</f>
        <v>M</v>
      </c>
      <c r="C3" s="5" t="str">
        <f t="shared" ref="C3:H3" ca="1" si="0">LEFT(TEXT(C4,"ddd"),1)</f>
        <v>T</v>
      </c>
      <c r="D3" s="5" t="str">
        <f t="shared" ca="1" si="0"/>
        <v>W</v>
      </c>
      <c r="E3" s="5" t="str">
        <f t="shared" ca="1" si="0"/>
        <v>T</v>
      </c>
      <c r="F3" s="5" t="str">
        <f t="shared" ca="1" si="0"/>
        <v>F</v>
      </c>
      <c r="G3" s="5" t="str">
        <f t="shared" ca="1" si="0"/>
        <v>S</v>
      </c>
      <c r="H3" s="5" t="str">
        <f t="shared" ca="1" si="0"/>
        <v>S</v>
      </c>
      <c r="I3" s="40"/>
      <c r="J3" s="40"/>
    </row>
    <row r="4" spans="2:10" ht="16.5" customHeight="1" x14ac:dyDescent="0.15">
      <c r="B4" s="4">
        <f t="array" aca="1" ref="B4:H4" ca="1">DaysAndWeeks+DATE(CalendarYear,4,1)-WEEKDAY(DATE(CalendarYear,4,1),(WeekStart="M")+1)+1</f>
        <v>43556</v>
      </c>
      <c r="C4" s="4">
        <f ca="1"/>
        <v>43557</v>
      </c>
      <c r="D4" s="4">
        <f ca="1"/>
        <v>43558</v>
      </c>
      <c r="E4" s="4">
        <f ca="1"/>
        <v>43559</v>
      </c>
      <c r="F4" s="4">
        <f ca="1"/>
        <v>43560</v>
      </c>
      <c r="G4" s="4">
        <f ca="1"/>
        <v>43561</v>
      </c>
      <c r="H4" s="4">
        <f ca="1"/>
        <v>43562</v>
      </c>
      <c r="I4" s="40"/>
      <c r="J4" s="40"/>
    </row>
    <row r="5" spans="2:10" ht="55" customHeight="1" x14ac:dyDescent="0.15">
      <c r="B5" s="27" t="s">
        <v>60</v>
      </c>
      <c r="C5" s="27" t="s">
        <v>60</v>
      </c>
      <c r="D5" s="27" t="s">
        <v>60</v>
      </c>
      <c r="E5" s="27" t="s">
        <v>60</v>
      </c>
      <c r="F5" s="27" t="s">
        <v>60</v>
      </c>
      <c r="G5" s="30" t="s">
        <v>52</v>
      </c>
      <c r="H5" s="30" t="s">
        <v>52</v>
      </c>
      <c r="I5" s="29" t="s">
        <v>65</v>
      </c>
      <c r="J5" s="34"/>
    </row>
    <row r="6" spans="2:10" ht="15" customHeight="1" x14ac:dyDescent="0.15">
      <c r="B6" s="4">
        <f t="array" aca="1" ref="B6:H6" ca="1">DaysAndWeeks+DATE(CalendarYear,4,1)-WEEKDAY(DATE(CalendarYear,4,1),(WeekStart="M")+1)+8</f>
        <v>43563</v>
      </c>
      <c r="C6" s="4">
        <f ca="1"/>
        <v>43564</v>
      </c>
      <c r="D6" s="4">
        <f ca="1"/>
        <v>43565</v>
      </c>
      <c r="E6" s="4">
        <f ca="1"/>
        <v>43566</v>
      </c>
      <c r="F6" s="4">
        <f ca="1"/>
        <v>43567</v>
      </c>
      <c r="G6" s="4">
        <f ca="1"/>
        <v>43568</v>
      </c>
      <c r="H6" s="4">
        <f ca="1"/>
        <v>43569</v>
      </c>
    </row>
    <row r="7" spans="2:10" ht="39.75" customHeight="1" x14ac:dyDescent="0.15">
      <c r="B7" s="30" t="s">
        <v>50</v>
      </c>
      <c r="C7" s="30" t="s">
        <v>63</v>
      </c>
      <c r="D7" s="30" t="s">
        <v>62</v>
      </c>
      <c r="E7" s="30" t="s">
        <v>50</v>
      </c>
      <c r="F7" s="30" t="s">
        <v>50</v>
      </c>
      <c r="G7" s="30" t="s">
        <v>52</v>
      </c>
      <c r="H7" s="30" t="s">
        <v>52</v>
      </c>
    </row>
    <row r="8" spans="2:10" ht="15" customHeight="1" x14ac:dyDescent="0.15">
      <c r="B8" s="4">
        <f t="array" aca="1" ref="B8:H8" ca="1">DaysAndWeeks+DATE(CalendarYear,4,1)-WEEKDAY(DATE(CalendarYear,4,1),(WeekStart="M")+1)+15</f>
        <v>43570</v>
      </c>
      <c r="C8" s="4">
        <f ca="1"/>
        <v>43571</v>
      </c>
      <c r="D8" s="4">
        <f ca="1"/>
        <v>43572</v>
      </c>
      <c r="E8" s="4">
        <f ca="1"/>
        <v>43573</v>
      </c>
      <c r="F8" s="4">
        <f ca="1"/>
        <v>43574</v>
      </c>
      <c r="G8" s="4">
        <f ca="1"/>
        <v>43575</v>
      </c>
      <c r="H8" s="4">
        <f ca="1"/>
        <v>43576</v>
      </c>
    </row>
    <row r="9" spans="2:10" ht="78" customHeight="1" x14ac:dyDescent="0.15">
      <c r="B9" s="30" t="s">
        <v>68</v>
      </c>
      <c r="C9" s="30" t="s">
        <v>63</v>
      </c>
      <c r="D9" s="30" t="s">
        <v>63</v>
      </c>
      <c r="E9" s="30" t="s">
        <v>89</v>
      </c>
      <c r="F9" s="30" t="s">
        <v>90</v>
      </c>
      <c r="G9" s="31" t="s">
        <v>71</v>
      </c>
      <c r="H9" s="31" t="s">
        <v>72</v>
      </c>
      <c r="I9" s="31" t="s">
        <v>69</v>
      </c>
      <c r="J9" s="32" t="s">
        <v>70</v>
      </c>
    </row>
    <row r="10" spans="2:10" ht="15" customHeight="1" x14ac:dyDescent="0.15">
      <c r="B10" s="4">
        <f t="array" aca="1" ref="B10:H10" ca="1">DaysAndWeeks+DATE(CalendarYear,4,1)-WEEKDAY(DATE(CalendarYear,4,1),(WeekStart="M")+1)+22</f>
        <v>43577</v>
      </c>
      <c r="C10" s="4">
        <f ca="1"/>
        <v>43578</v>
      </c>
      <c r="D10" s="4">
        <f ca="1"/>
        <v>43579</v>
      </c>
      <c r="E10" s="4">
        <f ca="1"/>
        <v>43580</v>
      </c>
      <c r="F10" s="4">
        <f ca="1"/>
        <v>43581</v>
      </c>
      <c r="G10" s="4">
        <f ca="1"/>
        <v>43582</v>
      </c>
      <c r="H10" s="4">
        <f ca="1"/>
        <v>43583</v>
      </c>
    </row>
    <row r="11" spans="2:10" ht="57" customHeight="1" x14ac:dyDescent="0.15">
      <c r="B11" s="31" t="s">
        <v>73</v>
      </c>
      <c r="C11" s="31" t="s">
        <v>73</v>
      </c>
      <c r="D11" s="31" t="s">
        <v>74</v>
      </c>
      <c r="E11" s="31" t="s">
        <v>75</v>
      </c>
      <c r="F11" s="31" t="s">
        <v>90</v>
      </c>
      <c r="G11" s="27" t="s">
        <v>85</v>
      </c>
      <c r="H11" s="27" t="s">
        <v>64</v>
      </c>
      <c r="I11" s="27" t="s">
        <v>76</v>
      </c>
    </row>
    <row r="12" spans="2:10" ht="15" customHeight="1" x14ac:dyDescent="0.15">
      <c r="B12" s="4">
        <f t="array" aca="1" ref="B12:H12" ca="1">DaysAndWeeks+DATE(CalendarYear,4,1)-WEEKDAY(DATE(CalendarYear,4,1),(WeekStart="M")+1)+29</f>
        <v>43584</v>
      </c>
      <c r="C12" s="4">
        <f ca="1"/>
        <v>43585</v>
      </c>
      <c r="D12" s="4">
        <f ca="1"/>
        <v>43586</v>
      </c>
      <c r="E12" s="4">
        <f ca="1"/>
        <v>43587</v>
      </c>
      <c r="F12" s="4">
        <f ca="1"/>
        <v>43588</v>
      </c>
      <c r="G12" s="4">
        <f ca="1"/>
        <v>43589</v>
      </c>
      <c r="H12" s="4">
        <f ca="1"/>
        <v>43590</v>
      </c>
    </row>
    <row r="13" spans="2:10" ht="97" customHeight="1" x14ac:dyDescent="0.15">
      <c r="B13" s="27" t="s">
        <v>64</v>
      </c>
      <c r="C13" s="27" t="s">
        <v>64</v>
      </c>
      <c r="D13" s="27" t="s">
        <v>64</v>
      </c>
      <c r="E13" s="27" t="s">
        <v>64</v>
      </c>
      <c r="F13" s="27" t="s">
        <v>64</v>
      </c>
      <c r="G13" s="33" t="s">
        <v>52</v>
      </c>
      <c r="H13" s="33" t="s">
        <v>78</v>
      </c>
      <c r="I13" s="33" t="s">
        <v>77</v>
      </c>
    </row>
    <row r="14" spans="2:10" ht="15" customHeight="1" x14ac:dyDescent="0.15">
      <c r="B14" s="4">
        <f t="array" aca="1" ref="B14:H14" ca="1">DaysAndWeeks+DATE(CalendarYear,4,1)-WEEKDAY(DATE(CalendarYear,4,1),(WeekStart="M")+1)+36</f>
        <v>43591</v>
      </c>
      <c r="C14" s="4">
        <f ca="1"/>
        <v>43592</v>
      </c>
      <c r="D14" s="4">
        <f ca="1"/>
        <v>43593</v>
      </c>
      <c r="E14" s="4">
        <f ca="1"/>
        <v>43594</v>
      </c>
      <c r="F14" s="4">
        <f ca="1"/>
        <v>43595</v>
      </c>
      <c r="G14" s="4">
        <f ca="1"/>
        <v>43596</v>
      </c>
      <c r="H14" s="4">
        <f ca="1"/>
        <v>43597</v>
      </c>
    </row>
    <row r="15" spans="2:10" ht="58" customHeight="1" x14ac:dyDescent="0.15">
      <c r="B15" s="33" t="s">
        <v>50</v>
      </c>
      <c r="C15" s="33" t="s">
        <v>63</v>
      </c>
      <c r="D15" s="33" t="s">
        <v>63</v>
      </c>
      <c r="E15" s="33" t="s">
        <v>50</v>
      </c>
      <c r="F15" s="33" t="s">
        <v>90</v>
      </c>
      <c r="G15" s="36" t="s">
        <v>81</v>
      </c>
      <c r="H15" s="36" t="s">
        <v>52</v>
      </c>
      <c r="I15" s="35" t="s">
        <v>79</v>
      </c>
      <c r="J15" s="35" t="s">
        <v>80</v>
      </c>
    </row>
  </sheetData>
  <mergeCells count="2">
    <mergeCell ref="I1:I4"/>
    <mergeCell ref="J1:J4"/>
  </mergeCells>
  <phoneticPr fontId="11" type="noConversion"/>
  <conditionalFormatting sqref="B4:G4">
    <cfRule type="expression" dxfId="17" priority="2">
      <formula>DAY(B4)&gt;8</formula>
    </cfRule>
  </conditionalFormatting>
  <conditionalFormatting sqref="B12:H12 B14:H15 H13">
    <cfRule type="expression" dxfId="16" priority="1">
      <formula>AND(DAY(B12)&gt;=1,DAY(B12)&lt;=15)</formula>
    </cfRule>
  </conditionalFormatting>
  <hyperlinks>
    <hyperlink ref="D1" location="MAY!A1" tooltip="Navigation link to the next month" display="MAY -&gt;"/>
    <hyperlink ref="C1" location="MARCH!A1" tooltip="Navigation link to the previous month" display="&lt;- MARCH"/>
  </hyperlinks>
  <printOptions horizontalCentered="1"/>
  <pageMargins left="0.09" right="0.5" top="0.75" bottom="0.75" header="0.3" footer="0.3"/>
  <pageSetup scale="74" fitToHeight="0" orientation="landscape" horizontalDpi="4294967293" verticalDpi="200" copies="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>
    <tabColor theme="0" tint="-0.34998626667073579"/>
    <pageSetUpPr fitToPage="1"/>
  </sheetPr>
  <dimension ref="A1:I15"/>
  <sheetViews>
    <sheetView showGridLines="0" tabSelected="1" topLeftCell="A2" workbookViewId="0">
      <selection activeCell="C2" sqref="C2"/>
    </sheetView>
  </sheetViews>
  <sheetFormatPr baseColWidth="10" defaultColWidth="8.83203125" defaultRowHeight="14" x14ac:dyDescent="0.15"/>
  <cols>
    <col min="1" max="1" width="2.83203125" customWidth="1"/>
    <col min="2" max="8" width="13.83203125" customWidth="1"/>
    <col min="9" max="9" width="28.6640625" customWidth="1"/>
  </cols>
  <sheetData>
    <row r="1" spans="1:9" ht="30" customHeight="1" x14ac:dyDescent="0.3">
      <c r="A1" s="12"/>
      <c r="B1" s="7">
        <f ca="1">CalendarYear</f>
        <v>2019</v>
      </c>
      <c r="C1" s="6" t="s">
        <v>27</v>
      </c>
      <c r="D1" s="6" t="s">
        <v>28</v>
      </c>
      <c r="E1" s="1"/>
      <c r="F1" s="1"/>
      <c r="G1" s="1"/>
      <c r="H1" s="6"/>
    </row>
    <row r="2" spans="1:9" ht="75" customHeight="1" x14ac:dyDescent="0.15">
      <c r="B2" s="8" t="s">
        <v>0</v>
      </c>
      <c r="C2" s="8"/>
      <c r="D2" s="41" t="s">
        <v>42</v>
      </c>
      <c r="E2" s="41"/>
      <c r="F2" s="41"/>
      <c r="G2" s="41"/>
      <c r="H2" s="41"/>
      <c r="I2" s="41"/>
    </row>
    <row r="3" spans="1:9" ht="18.75" customHeight="1" x14ac:dyDescent="0.15">
      <c r="B3" s="5" t="str">
        <f>WeekStart</f>
        <v>M</v>
      </c>
      <c r="C3" s="5" t="str">
        <f t="shared" ref="C3:H3" ca="1" si="0">LEFT(TEXT(C4,"ddd"),1)</f>
        <v>T</v>
      </c>
      <c r="D3" s="5" t="str">
        <f t="shared" ca="1" si="0"/>
        <v>W</v>
      </c>
      <c r="E3" s="5" t="str">
        <f t="shared" ca="1" si="0"/>
        <v>T</v>
      </c>
      <c r="F3" s="5" t="str">
        <f t="shared" ca="1" si="0"/>
        <v>F</v>
      </c>
      <c r="G3" s="5" t="str">
        <f t="shared" ca="1" si="0"/>
        <v>S</v>
      </c>
      <c r="H3" s="5" t="str">
        <f t="shared" ca="1" si="0"/>
        <v>S</v>
      </c>
    </row>
    <row r="4" spans="1:9" ht="16.5" customHeight="1" x14ac:dyDescent="0.15">
      <c r="B4" s="4">
        <f t="array" aca="1" ref="B4:H4" ca="1">DaysAndWeeks+DATE(CalendarYear,5,1)-WEEKDAY(DATE(CalendarYear,5,1),(WeekStart="M")+1)+1</f>
        <v>43584</v>
      </c>
      <c r="C4" s="4">
        <f ca="1"/>
        <v>43585</v>
      </c>
      <c r="D4" s="4">
        <f ca="1"/>
        <v>43586</v>
      </c>
      <c r="E4" s="4">
        <f ca="1"/>
        <v>43587</v>
      </c>
      <c r="F4" s="4">
        <f ca="1"/>
        <v>43588</v>
      </c>
      <c r="G4" s="4">
        <f ca="1"/>
        <v>43589</v>
      </c>
      <c r="H4" s="4">
        <f ca="1"/>
        <v>43590</v>
      </c>
    </row>
    <row r="5" spans="1:9" ht="64" customHeight="1" x14ac:dyDescent="0.15">
      <c r="B5" s="36" t="s">
        <v>52</v>
      </c>
      <c r="C5" s="36" t="s">
        <v>73</v>
      </c>
      <c r="D5" s="36" t="s">
        <v>73</v>
      </c>
      <c r="E5" s="36" t="s">
        <v>73</v>
      </c>
      <c r="F5" s="36" t="s">
        <v>91</v>
      </c>
      <c r="G5" s="37" t="s">
        <v>52</v>
      </c>
      <c r="H5" s="37" t="s">
        <v>52</v>
      </c>
      <c r="I5" s="39" t="s">
        <v>82</v>
      </c>
    </row>
    <row r="6" spans="1:9" ht="15" customHeight="1" x14ac:dyDescent="0.15">
      <c r="B6" s="4">
        <f t="array" aca="1" ref="B6:H6" ca="1">DaysAndWeeks+DATE(CalendarYear,5,1)-WEEKDAY(DATE(CalendarYear,5,1),(WeekStart="M")+1)+8</f>
        <v>43591</v>
      </c>
      <c r="C6" s="4">
        <f ca="1"/>
        <v>43592</v>
      </c>
      <c r="D6" s="4">
        <f ca="1"/>
        <v>43593</v>
      </c>
      <c r="E6" s="4">
        <f ca="1"/>
        <v>43594</v>
      </c>
      <c r="F6" s="4">
        <f ca="1"/>
        <v>43595</v>
      </c>
      <c r="G6" s="4">
        <f ca="1"/>
        <v>43596</v>
      </c>
      <c r="H6" s="4">
        <f ca="1"/>
        <v>43597</v>
      </c>
    </row>
    <row r="7" spans="1:9" ht="68" customHeight="1" x14ac:dyDescent="0.15">
      <c r="B7" s="37" t="s">
        <v>50</v>
      </c>
      <c r="C7" s="37" t="s">
        <v>50</v>
      </c>
      <c r="D7" s="37" t="s">
        <v>83</v>
      </c>
      <c r="E7" s="37" t="s">
        <v>50</v>
      </c>
      <c r="F7" s="37" t="s">
        <v>91</v>
      </c>
      <c r="G7" s="27" t="s">
        <v>86</v>
      </c>
      <c r="H7" s="27" t="s">
        <v>84</v>
      </c>
    </row>
    <row r="8" spans="1:9" ht="15" customHeight="1" x14ac:dyDescent="0.15">
      <c r="B8" s="4">
        <f t="array" aca="1" ref="B8:H8" ca="1">DaysAndWeeks+DATE(CalendarYear,5,1)-WEEKDAY(DATE(CalendarYear,5,1),(WeekStart="M")+1)+15</f>
        <v>43598</v>
      </c>
      <c r="C8" s="4">
        <f ca="1"/>
        <v>43599</v>
      </c>
      <c r="D8" s="4">
        <f ca="1"/>
        <v>43600</v>
      </c>
      <c r="E8" s="4">
        <f ca="1"/>
        <v>43601</v>
      </c>
      <c r="F8" s="4">
        <f ca="1"/>
        <v>43602</v>
      </c>
      <c r="G8" s="4">
        <f ca="1"/>
        <v>43603</v>
      </c>
      <c r="H8" s="4">
        <f ca="1"/>
        <v>43604</v>
      </c>
    </row>
    <row r="9" spans="1:9" ht="39.75" customHeight="1" x14ac:dyDescent="0.15">
      <c r="B9" s="27" t="s">
        <v>84</v>
      </c>
      <c r="C9" s="27" t="s">
        <v>84</v>
      </c>
      <c r="D9" s="27" t="s">
        <v>84</v>
      </c>
      <c r="E9" s="27" t="s">
        <v>84</v>
      </c>
      <c r="F9" s="27" t="s">
        <v>84</v>
      </c>
      <c r="G9" s="38"/>
      <c r="H9" s="38"/>
    </row>
    <row r="10" spans="1:9" ht="15" customHeight="1" x14ac:dyDescent="0.15">
      <c r="B10" s="4">
        <f t="array" aca="1" ref="B10:H10" ca="1">DaysAndWeeks+DATE(CalendarYear,5,1)-WEEKDAY(DATE(CalendarYear,5,1),(WeekStart="M")+1)+22</f>
        <v>43605</v>
      </c>
      <c r="C10" s="4">
        <f ca="1"/>
        <v>43606</v>
      </c>
      <c r="D10" s="4">
        <f ca="1"/>
        <v>43607</v>
      </c>
      <c r="E10" s="4">
        <f ca="1"/>
        <v>43608</v>
      </c>
      <c r="F10" s="4">
        <f ca="1"/>
        <v>43609</v>
      </c>
      <c r="G10" s="4">
        <f ca="1"/>
        <v>43610</v>
      </c>
      <c r="H10" s="4">
        <f ca="1"/>
        <v>43611</v>
      </c>
    </row>
    <row r="11" spans="1:9" ht="40.5" customHeight="1" x14ac:dyDescent="0.15">
      <c r="B11" s="14"/>
      <c r="C11" s="14"/>
      <c r="D11" s="14"/>
      <c r="E11" s="14"/>
      <c r="F11" s="14"/>
      <c r="G11" s="14"/>
      <c r="H11" s="14"/>
    </row>
    <row r="12" spans="1:9" ht="15" customHeight="1" x14ac:dyDescent="0.15">
      <c r="B12" s="4">
        <f t="array" aca="1" ref="B12:H12" ca="1">DaysAndWeeks+DATE(CalendarYear,5,1)-WEEKDAY(DATE(CalendarYear,5,1),(WeekStart="M")+1)+29</f>
        <v>43612</v>
      </c>
      <c r="C12" s="4">
        <f ca="1"/>
        <v>43613</v>
      </c>
      <c r="D12" s="4">
        <f ca="1"/>
        <v>43614</v>
      </c>
      <c r="E12" s="4">
        <f ca="1"/>
        <v>43615</v>
      </c>
      <c r="F12" s="4">
        <f ca="1"/>
        <v>43616</v>
      </c>
      <c r="G12" s="4">
        <f ca="1"/>
        <v>43617</v>
      </c>
      <c r="H12" s="4">
        <f ca="1"/>
        <v>43618</v>
      </c>
    </row>
    <row r="13" spans="1:9" ht="39.75" customHeight="1" x14ac:dyDescent="0.15">
      <c r="B13" s="14"/>
      <c r="C13" s="14"/>
      <c r="D13" s="14"/>
      <c r="E13" s="14"/>
      <c r="F13" s="14"/>
      <c r="G13" s="14"/>
      <c r="H13" s="14"/>
    </row>
    <row r="14" spans="1:9" ht="15" customHeight="1" x14ac:dyDescent="0.15">
      <c r="B14" s="4">
        <f t="array" aca="1" ref="B14:H14" ca="1">DaysAndWeeks+DATE(CalendarYear,5,1)-WEEKDAY(DATE(CalendarYear,5,1),(WeekStart="M")+1)+36</f>
        <v>43619</v>
      </c>
      <c r="C14" s="4">
        <f ca="1"/>
        <v>43620</v>
      </c>
      <c r="D14" s="4">
        <f ca="1"/>
        <v>43621</v>
      </c>
      <c r="E14" s="4">
        <f ca="1"/>
        <v>43622</v>
      </c>
      <c r="F14" s="4">
        <f ca="1"/>
        <v>43623</v>
      </c>
      <c r="G14" s="4">
        <f ca="1"/>
        <v>43624</v>
      </c>
      <c r="H14" s="4">
        <f ca="1"/>
        <v>43625</v>
      </c>
    </row>
    <row r="15" spans="1:9" ht="39.75" customHeight="1" x14ac:dyDescent="0.15">
      <c r="B15" s="14"/>
      <c r="C15" s="14"/>
      <c r="D15" s="14"/>
      <c r="E15" s="14"/>
      <c r="F15" s="14"/>
      <c r="G15" s="14"/>
      <c r="H15" s="14"/>
    </row>
  </sheetData>
  <mergeCells count="1">
    <mergeCell ref="D2:I2"/>
  </mergeCells>
  <phoneticPr fontId="11" type="noConversion"/>
  <conditionalFormatting sqref="B4:G4">
    <cfRule type="expression" dxfId="15" priority="2">
      <formula>DAY(B4)&gt;8</formula>
    </cfRule>
  </conditionalFormatting>
  <conditionalFormatting sqref="B12:H15">
    <cfRule type="expression" dxfId="14" priority="1">
      <formula>AND(DAY(B12)&gt;=1,DAY(B12)&lt;=15)</formula>
    </cfRule>
  </conditionalFormatting>
  <hyperlinks>
    <hyperlink ref="D1" location="JUNE!A1" tooltip="Navigation link to the next month" display="JUNE -&gt;"/>
    <hyperlink ref="C1" location="APRIL!A1" tooltip="Navigation link to the previous month" display="&lt;- APRIL"/>
  </hyperlinks>
  <printOptions horizontalCentered="1"/>
  <pageMargins left="0.09" right="0.5" top="0.75" bottom="0.75" header="0.3" footer="0.3"/>
  <pageSetup scale="95" fitToHeight="0" orientation="landscape" horizontalDpi="4294967293" verticalDpi="200" copies="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>
    <tabColor theme="0" tint="-0.499984740745262"/>
    <pageSetUpPr fitToPage="1"/>
  </sheetPr>
  <dimension ref="A1:H15"/>
  <sheetViews>
    <sheetView showGridLines="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1:8" ht="30" customHeight="1" x14ac:dyDescent="0.3">
      <c r="A1" s="12"/>
      <c r="B1" s="7">
        <f ca="1">CalendarYear</f>
        <v>2019</v>
      </c>
      <c r="C1" s="6" t="s">
        <v>29</v>
      </c>
      <c r="D1" s="6" t="s">
        <v>30</v>
      </c>
      <c r="E1" s="1"/>
      <c r="F1" s="1"/>
      <c r="G1" s="1"/>
      <c r="H1" s="6"/>
    </row>
    <row r="2" spans="1:8" ht="45" customHeight="1" x14ac:dyDescent="0.15">
      <c r="B2" s="8" t="s">
        <v>5</v>
      </c>
      <c r="C2" s="8"/>
      <c r="D2" s="8"/>
      <c r="E2" s="8"/>
      <c r="F2" s="3"/>
    </row>
    <row r="3" spans="1:8" ht="18.75" customHeight="1" x14ac:dyDescent="0.15">
      <c r="B3" s="5" t="str">
        <f>WeekStart</f>
        <v>M</v>
      </c>
      <c r="C3" s="5" t="str">
        <f t="shared" ref="C3:H3" ca="1" si="0">LEFT(TEXT(C4,"ddd"),1)</f>
        <v>T</v>
      </c>
      <c r="D3" s="5" t="str">
        <f t="shared" ca="1" si="0"/>
        <v>W</v>
      </c>
      <c r="E3" s="5" t="str">
        <f t="shared" ca="1" si="0"/>
        <v>T</v>
      </c>
      <c r="F3" s="5" t="str">
        <f t="shared" ca="1" si="0"/>
        <v>F</v>
      </c>
      <c r="G3" s="5" t="str">
        <f t="shared" ca="1" si="0"/>
        <v>S</v>
      </c>
      <c r="H3" s="5" t="str">
        <f t="shared" ca="1" si="0"/>
        <v>S</v>
      </c>
    </row>
    <row r="4" spans="1:8" ht="16.5" customHeight="1" x14ac:dyDescent="0.15">
      <c r="B4" s="4">
        <f t="array" aca="1" ref="B4:H4" ca="1">DaysAndWeeks+DATE(CalendarYear,6,1)-WEEKDAY(DATE(CalendarYear,6,1),(WeekStart="M")+1)+1</f>
        <v>43612</v>
      </c>
      <c r="C4" s="4">
        <f ca="1"/>
        <v>43613</v>
      </c>
      <c r="D4" s="4">
        <f ca="1"/>
        <v>43614</v>
      </c>
      <c r="E4" s="4">
        <f ca="1"/>
        <v>43615</v>
      </c>
      <c r="F4" s="4">
        <f ca="1"/>
        <v>43616</v>
      </c>
      <c r="G4" s="4">
        <f ca="1"/>
        <v>43617</v>
      </c>
      <c r="H4" s="4">
        <f ca="1"/>
        <v>43618</v>
      </c>
    </row>
    <row r="5" spans="1:8" ht="39.75" customHeight="1" x14ac:dyDescent="0.15">
      <c r="B5" s="14"/>
      <c r="C5" s="14"/>
      <c r="D5" s="14"/>
      <c r="E5" s="14"/>
      <c r="F5" s="14"/>
      <c r="G5" s="14"/>
      <c r="H5" s="14"/>
    </row>
    <row r="6" spans="1:8" ht="15" customHeight="1" x14ac:dyDescent="0.15">
      <c r="B6" s="4">
        <f t="array" aca="1" ref="B6:H6" ca="1">DaysAndWeeks+DATE(CalendarYear,6,1)-WEEKDAY(DATE(CalendarYear,6,1),(WeekStart="M")+1)+8</f>
        <v>43619</v>
      </c>
      <c r="C6" s="4">
        <f ca="1"/>
        <v>43620</v>
      </c>
      <c r="D6" s="4">
        <f ca="1"/>
        <v>43621</v>
      </c>
      <c r="E6" s="4">
        <f ca="1"/>
        <v>43622</v>
      </c>
      <c r="F6" s="4">
        <f ca="1"/>
        <v>43623</v>
      </c>
      <c r="G6" s="4">
        <f ca="1"/>
        <v>43624</v>
      </c>
      <c r="H6" s="4">
        <f ca="1"/>
        <v>43625</v>
      </c>
    </row>
    <row r="7" spans="1:8" ht="39.75" customHeight="1" x14ac:dyDescent="0.15">
      <c r="B7" s="14"/>
      <c r="C7" s="14"/>
      <c r="D7" s="14"/>
      <c r="E7" s="14"/>
      <c r="F7" s="14"/>
      <c r="G7" s="14"/>
      <c r="H7" s="14"/>
    </row>
    <row r="8" spans="1:8" ht="15" customHeight="1" x14ac:dyDescent="0.15">
      <c r="B8" s="4">
        <f t="array" aca="1" ref="B8:H8" ca="1">DaysAndWeeks+DATE(CalendarYear,6,1)-WEEKDAY(DATE(CalendarYear,6,1),(WeekStart="M")+1)+15</f>
        <v>43626</v>
      </c>
      <c r="C8" s="4">
        <f ca="1"/>
        <v>43627</v>
      </c>
      <c r="D8" s="4">
        <f ca="1"/>
        <v>43628</v>
      </c>
      <c r="E8" s="4">
        <f ca="1"/>
        <v>43629</v>
      </c>
      <c r="F8" s="4">
        <f ca="1"/>
        <v>43630</v>
      </c>
      <c r="G8" s="4">
        <f ca="1"/>
        <v>43631</v>
      </c>
      <c r="H8" s="4">
        <f ca="1"/>
        <v>43632</v>
      </c>
    </row>
    <row r="9" spans="1:8" ht="39.75" customHeight="1" x14ac:dyDescent="0.15">
      <c r="B9" s="14"/>
      <c r="C9" s="14"/>
      <c r="D9" s="14"/>
      <c r="E9" s="14"/>
      <c r="F9" s="14"/>
      <c r="G9" s="14"/>
      <c r="H9" s="14"/>
    </row>
    <row r="10" spans="1:8" ht="15" customHeight="1" x14ac:dyDescent="0.15">
      <c r="B10" s="4">
        <f t="array" aca="1" ref="B10:H10" ca="1">DaysAndWeeks+DATE(CalendarYear,6,1)-WEEKDAY(DATE(CalendarYear,6,1),(WeekStart="M")+1)+22</f>
        <v>43633</v>
      </c>
      <c r="C10" s="4">
        <f ca="1"/>
        <v>43634</v>
      </c>
      <c r="D10" s="4">
        <f ca="1"/>
        <v>43635</v>
      </c>
      <c r="E10" s="4">
        <f ca="1"/>
        <v>43636</v>
      </c>
      <c r="F10" s="4">
        <f ca="1"/>
        <v>43637</v>
      </c>
      <c r="G10" s="4">
        <f ca="1"/>
        <v>43638</v>
      </c>
      <c r="H10" s="4">
        <f ca="1"/>
        <v>43639</v>
      </c>
    </row>
    <row r="11" spans="1:8" ht="40.5" customHeight="1" x14ac:dyDescent="0.15">
      <c r="B11" s="14"/>
      <c r="C11" s="14"/>
      <c r="D11" s="14"/>
      <c r="E11" s="14"/>
      <c r="F11" s="14"/>
      <c r="G11" s="14"/>
      <c r="H11" s="14"/>
    </row>
    <row r="12" spans="1:8" ht="15" customHeight="1" x14ac:dyDescent="0.15">
      <c r="B12" s="4">
        <f t="array" aca="1" ref="B12:H12" ca="1">DaysAndWeeks+DATE(CalendarYear,6,1)-WEEKDAY(DATE(CalendarYear,6,1),(WeekStart="M")+1)+29</f>
        <v>43640</v>
      </c>
      <c r="C12" s="4">
        <f ca="1"/>
        <v>43641</v>
      </c>
      <c r="D12" s="4">
        <f ca="1"/>
        <v>43642</v>
      </c>
      <c r="E12" s="4">
        <f ca="1"/>
        <v>43643</v>
      </c>
      <c r="F12" s="4">
        <f ca="1"/>
        <v>43644</v>
      </c>
      <c r="G12" s="4">
        <f ca="1"/>
        <v>43645</v>
      </c>
      <c r="H12" s="4">
        <f ca="1"/>
        <v>43646</v>
      </c>
    </row>
    <row r="13" spans="1:8" ht="39.75" customHeight="1" x14ac:dyDescent="0.15">
      <c r="B13" s="14"/>
      <c r="C13" s="14"/>
      <c r="D13" s="14"/>
      <c r="E13" s="14"/>
      <c r="F13" s="14"/>
      <c r="G13" s="14"/>
      <c r="H13" s="14"/>
    </row>
    <row r="14" spans="1:8" ht="15" customHeight="1" x14ac:dyDescent="0.15">
      <c r="B14" s="4">
        <f t="array" aca="1" ref="B14:H14" ca="1">DaysAndWeeks+DATE(CalendarYear,6,1)-WEEKDAY(DATE(CalendarYear,6,1),(WeekStart="M")+1)+36</f>
        <v>43647</v>
      </c>
      <c r="C14" s="4">
        <f ca="1"/>
        <v>43648</v>
      </c>
      <c r="D14" s="4">
        <f ca="1"/>
        <v>43649</v>
      </c>
      <c r="E14" s="4">
        <f ca="1"/>
        <v>43650</v>
      </c>
      <c r="F14" s="4">
        <f ca="1"/>
        <v>43651</v>
      </c>
      <c r="G14" s="4">
        <f ca="1"/>
        <v>43652</v>
      </c>
      <c r="H14" s="4">
        <f ca="1"/>
        <v>43653</v>
      </c>
    </row>
    <row r="15" spans="1:8" ht="39.75" customHeight="1" x14ac:dyDescent="0.15">
      <c r="B15" s="14"/>
      <c r="C15" s="14"/>
      <c r="D15" s="14"/>
      <c r="E15" s="14"/>
      <c r="F15" s="14"/>
      <c r="G15" s="14"/>
      <c r="H15" s="14"/>
    </row>
  </sheetData>
  <conditionalFormatting sqref="B4:G4">
    <cfRule type="expression" dxfId="13" priority="2">
      <formula>DAY(B4)&gt;8</formula>
    </cfRule>
  </conditionalFormatting>
  <conditionalFormatting sqref="B12:H15">
    <cfRule type="expression" dxfId="12" priority="1">
      <formula>AND(DAY(B12)&gt;=1,DAY(B12)&lt;=15)</formula>
    </cfRule>
  </conditionalFormatting>
  <hyperlinks>
    <hyperlink ref="D1" location="JULY!A1" tooltip="Navigation link to the next month" display="JULY -&gt;"/>
    <hyperlink ref="C1" location="MAY!A1" tooltip="Navigation link to the previous month" display="&lt;- MAY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>
    <tabColor theme="4" tint="-0.499984740745262"/>
    <pageSetUpPr fitToPage="1"/>
  </sheetPr>
  <dimension ref="A1:H15"/>
  <sheetViews>
    <sheetView showGridLines="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1:8" ht="30" customHeight="1" x14ac:dyDescent="0.3">
      <c r="A1" s="12"/>
      <c r="B1" s="7">
        <f ca="1">CalendarYear</f>
        <v>2019</v>
      </c>
      <c r="C1" s="6" t="s">
        <v>31</v>
      </c>
      <c r="D1" s="6" t="s">
        <v>32</v>
      </c>
      <c r="E1" s="1"/>
      <c r="F1" s="1"/>
      <c r="G1" s="1"/>
      <c r="H1" s="6"/>
    </row>
    <row r="2" spans="1:8" ht="45" customHeight="1" x14ac:dyDescent="0.15">
      <c r="B2" s="8" t="s">
        <v>6</v>
      </c>
      <c r="C2" s="8"/>
      <c r="D2" s="8"/>
      <c r="E2" s="8"/>
      <c r="F2" s="3"/>
    </row>
    <row r="3" spans="1:8" ht="18.75" customHeight="1" x14ac:dyDescent="0.15">
      <c r="B3" s="5" t="str">
        <f>WeekStart</f>
        <v>M</v>
      </c>
      <c r="C3" s="5" t="str">
        <f t="shared" ref="C3:H3" ca="1" si="0">LEFT(TEXT(C4,"ddd"),1)</f>
        <v>T</v>
      </c>
      <c r="D3" s="5" t="str">
        <f t="shared" ca="1" si="0"/>
        <v>W</v>
      </c>
      <c r="E3" s="5" t="str">
        <f t="shared" ca="1" si="0"/>
        <v>T</v>
      </c>
      <c r="F3" s="5" t="str">
        <f t="shared" ca="1" si="0"/>
        <v>F</v>
      </c>
      <c r="G3" s="5" t="str">
        <f t="shared" ca="1" si="0"/>
        <v>S</v>
      </c>
      <c r="H3" s="5" t="str">
        <f t="shared" ca="1" si="0"/>
        <v>S</v>
      </c>
    </row>
    <row r="4" spans="1:8" ht="16.5" customHeight="1" x14ac:dyDescent="0.15">
      <c r="B4" s="4">
        <f t="array" aca="1" ref="B4:H4" ca="1">DaysAndWeeks+DATE(CalendarYear,7,1)-WEEKDAY(DATE(CalendarYear,7,1),(WeekStart="M")+1)+1</f>
        <v>43647</v>
      </c>
      <c r="C4" s="4">
        <f ca="1"/>
        <v>43648</v>
      </c>
      <c r="D4" s="4">
        <f ca="1"/>
        <v>43649</v>
      </c>
      <c r="E4" s="4">
        <f ca="1"/>
        <v>43650</v>
      </c>
      <c r="F4" s="4">
        <f ca="1"/>
        <v>43651</v>
      </c>
      <c r="G4" s="4">
        <f ca="1"/>
        <v>43652</v>
      </c>
      <c r="H4" s="4">
        <f ca="1"/>
        <v>43653</v>
      </c>
    </row>
    <row r="5" spans="1:8" ht="39.75" customHeight="1" x14ac:dyDescent="0.15">
      <c r="B5" s="14"/>
      <c r="C5" s="14"/>
      <c r="D5" s="14"/>
      <c r="E5" s="14"/>
      <c r="F5" s="14"/>
      <c r="G5" s="14"/>
      <c r="H5" s="14"/>
    </row>
    <row r="6" spans="1:8" ht="15" customHeight="1" x14ac:dyDescent="0.15">
      <c r="B6" s="4">
        <f t="array" aca="1" ref="B6:H6" ca="1">DaysAndWeeks+DATE(CalendarYear,7,1)-WEEKDAY(DATE(CalendarYear,7,1),(WeekStart="M")+1)+8</f>
        <v>43654</v>
      </c>
      <c r="C6" s="4">
        <f ca="1"/>
        <v>43655</v>
      </c>
      <c r="D6" s="4">
        <f ca="1"/>
        <v>43656</v>
      </c>
      <c r="E6" s="4">
        <f ca="1"/>
        <v>43657</v>
      </c>
      <c r="F6" s="4">
        <f ca="1"/>
        <v>43658</v>
      </c>
      <c r="G6" s="4">
        <f ca="1"/>
        <v>43659</v>
      </c>
      <c r="H6" s="4">
        <f ca="1"/>
        <v>43660</v>
      </c>
    </row>
    <row r="7" spans="1:8" ht="39.75" customHeight="1" x14ac:dyDescent="0.15">
      <c r="B7" s="14"/>
      <c r="C7" s="14"/>
      <c r="D7" s="14"/>
      <c r="E7" s="14"/>
      <c r="F7" s="14"/>
      <c r="G7" s="14"/>
      <c r="H7" s="14"/>
    </row>
    <row r="8" spans="1:8" ht="15" customHeight="1" x14ac:dyDescent="0.15">
      <c r="B8" s="4">
        <f t="array" aca="1" ref="B8:H8" ca="1">DaysAndWeeks+DATE(CalendarYear,7,1)-WEEKDAY(DATE(CalendarYear,7,1),(WeekStart="M")+1)+15</f>
        <v>43661</v>
      </c>
      <c r="C8" s="4">
        <f ca="1"/>
        <v>43662</v>
      </c>
      <c r="D8" s="4">
        <f ca="1"/>
        <v>43663</v>
      </c>
      <c r="E8" s="4">
        <f ca="1"/>
        <v>43664</v>
      </c>
      <c r="F8" s="4">
        <f ca="1"/>
        <v>43665</v>
      </c>
      <c r="G8" s="4">
        <f ca="1"/>
        <v>43666</v>
      </c>
      <c r="H8" s="4">
        <f ca="1"/>
        <v>43667</v>
      </c>
    </row>
    <row r="9" spans="1:8" ht="39.75" customHeight="1" x14ac:dyDescent="0.15">
      <c r="B9" s="14"/>
      <c r="C9" s="14"/>
      <c r="D9" s="14"/>
      <c r="E9" s="14"/>
      <c r="F9" s="14"/>
      <c r="G9" s="14"/>
      <c r="H9" s="14"/>
    </row>
    <row r="10" spans="1:8" ht="15" customHeight="1" x14ac:dyDescent="0.15">
      <c r="B10" s="4">
        <f t="array" aca="1" ref="B10:H10" ca="1">DaysAndWeeks+DATE(CalendarYear,7,1)-WEEKDAY(DATE(CalendarYear,7,1),(WeekStart="M")+1)+22</f>
        <v>43668</v>
      </c>
      <c r="C10" s="4">
        <f ca="1"/>
        <v>43669</v>
      </c>
      <c r="D10" s="4">
        <f ca="1"/>
        <v>43670</v>
      </c>
      <c r="E10" s="4">
        <f ca="1"/>
        <v>43671</v>
      </c>
      <c r="F10" s="4">
        <f ca="1"/>
        <v>43672</v>
      </c>
      <c r="G10" s="4">
        <f ca="1"/>
        <v>43673</v>
      </c>
      <c r="H10" s="4">
        <f ca="1"/>
        <v>43674</v>
      </c>
    </row>
    <row r="11" spans="1:8" ht="40.5" customHeight="1" x14ac:dyDescent="0.15">
      <c r="B11" s="14"/>
      <c r="C11" s="14"/>
      <c r="D11" s="14"/>
      <c r="E11" s="14"/>
      <c r="F11" s="14"/>
      <c r="G11" s="14"/>
      <c r="H11" s="14"/>
    </row>
    <row r="12" spans="1:8" ht="15" customHeight="1" x14ac:dyDescent="0.15">
      <c r="B12" s="4">
        <f t="array" aca="1" ref="B12:H12" ca="1">DaysAndWeeks+DATE(CalendarYear,7,1)-WEEKDAY(DATE(CalendarYear,7,1),(WeekStart="M")+1)+29</f>
        <v>43675</v>
      </c>
      <c r="C12" s="4">
        <f ca="1"/>
        <v>43676</v>
      </c>
      <c r="D12" s="4">
        <f ca="1"/>
        <v>43677</v>
      </c>
      <c r="E12" s="4">
        <f ca="1"/>
        <v>43678</v>
      </c>
      <c r="F12" s="4">
        <f ca="1"/>
        <v>43679</v>
      </c>
      <c r="G12" s="4">
        <f ca="1"/>
        <v>43680</v>
      </c>
      <c r="H12" s="4">
        <f ca="1"/>
        <v>43681</v>
      </c>
    </row>
    <row r="13" spans="1:8" ht="39.75" customHeight="1" x14ac:dyDescent="0.15">
      <c r="B13" s="14"/>
      <c r="C13" s="14"/>
      <c r="D13" s="14"/>
      <c r="E13" s="14"/>
      <c r="F13" s="14"/>
      <c r="G13" s="14"/>
      <c r="H13" s="2"/>
    </row>
    <row r="14" spans="1:8" ht="15" customHeight="1" x14ac:dyDescent="0.15">
      <c r="B14" s="4">
        <f t="array" aca="1" ref="B14:H14" ca="1">DaysAndWeeks+DATE(CalendarYear,7,1)-WEEKDAY(DATE(CalendarYear,7,1),(WeekStart="M")+1)+36</f>
        <v>43682</v>
      </c>
      <c r="C14" s="4">
        <f ca="1"/>
        <v>43683</v>
      </c>
      <c r="D14" s="4">
        <f ca="1"/>
        <v>43684</v>
      </c>
      <c r="E14" s="4">
        <f ca="1"/>
        <v>43685</v>
      </c>
      <c r="F14" s="4">
        <f ca="1"/>
        <v>43686</v>
      </c>
      <c r="G14" s="4">
        <f ca="1"/>
        <v>43687</v>
      </c>
      <c r="H14" s="4">
        <f ca="1"/>
        <v>43688</v>
      </c>
    </row>
    <row r="15" spans="1:8" ht="39.75" customHeight="1" x14ac:dyDescent="0.15">
      <c r="B15" s="14"/>
      <c r="C15" s="14"/>
      <c r="D15" s="14"/>
      <c r="E15" s="14"/>
      <c r="F15" s="14"/>
      <c r="G15" s="14"/>
      <c r="H15" s="14"/>
    </row>
  </sheetData>
  <conditionalFormatting sqref="B4:G4">
    <cfRule type="expression" dxfId="11" priority="2">
      <formula>DAY(B4)&gt;8</formula>
    </cfRule>
  </conditionalFormatting>
  <conditionalFormatting sqref="B12:H15">
    <cfRule type="expression" dxfId="10" priority="1">
      <formula>AND(DAY(B12)&gt;=1,DAY(B12)&lt;=15)</formula>
    </cfRule>
  </conditionalFormatting>
  <hyperlinks>
    <hyperlink ref="D1" location="AUGUST!A1" tooltip="Navigation link to the next month" display="JULY -&gt;"/>
    <hyperlink ref="C1" location="JUNE!A1" tooltip="Navigation link to the previous month" display="&lt;- MAY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 enableFormatConditionsCalculation="0">
    <tabColor theme="4" tint="-0.249977111117893"/>
    <pageSetUpPr fitToPage="1"/>
  </sheetPr>
  <dimension ref="A1:H15"/>
  <sheetViews>
    <sheetView showGridLines="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1:8" ht="30" customHeight="1" x14ac:dyDescent="0.3">
      <c r="A1" s="12"/>
      <c r="B1" s="7">
        <f ca="1">CalendarYear</f>
        <v>2019</v>
      </c>
      <c r="C1" s="6" t="s">
        <v>33</v>
      </c>
      <c r="D1" s="6" t="s">
        <v>34</v>
      </c>
      <c r="E1" s="1"/>
      <c r="F1" s="1"/>
      <c r="G1" s="1"/>
      <c r="H1" s="6"/>
    </row>
    <row r="2" spans="1:8" ht="45" customHeight="1" x14ac:dyDescent="0.15">
      <c r="B2" s="8" t="s">
        <v>7</v>
      </c>
      <c r="C2" s="8"/>
      <c r="D2" s="8"/>
      <c r="E2" s="8"/>
      <c r="F2" s="3"/>
    </row>
    <row r="3" spans="1:8" ht="18.75" customHeight="1" x14ac:dyDescent="0.15">
      <c r="B3" s="5" t="str">
        <f>WeekStart</f>
        <v>M</v>
      </c>
      <c r="C3" s="5" t="str">
        <f t="shared" ref="C3:H3" ca="1" si="0">LEFT(TEXT(C4,"ddd"),1)</f>
        <v>T</v>
      </c>
      <c r="D3" s="5" t="str">
        <f t="shared" ca="1" si="0"/>
        <v>W</v>
      </c>
      <c r="E3" s="5" t="str">
        <f t="shared" ca="1" si="0"/>
        <v>T</v>
      </c>
      <c r="F3" s="5" t="str">
        <f t="shared" ca="1" si="0"/>
        <v>F</v>
      </c>
      <c r="G3" s="5" t="str">
        <f t="shared" ca="1" si="0"/>
        <v>S</v>
      </c>
      <c r="H3" s="5" t="str">
        <f t="shared" ca="1" si="0"/>
        <v>S</v>
      </c>
    </row>
    <row r="4" spans="1:8" ht="16.5" customHeight="1" x14ac:dyDescent="0.15">
      <c r="B4" s="4">
        <f t="array" aca="1" ref="B4:H4" ca="1">DaysAndWeeks+DATE(CalendarYear,8,1)-WEEKDAY(DATE(CalendarYear,8,1),(WeekStart="M")+1)+1</f>
        <v>43675</v>
      </c>
      <c r="C4" s="4">
        <f ca="1"/>
        <v>43676</v>
      </c>
      <c r="D4" s="4">
        <f ca="1"/>
        <v>43677</v>
      </c>
      <c r="E4" s="4">
        <f ca="1"/>
        <v>43678</v>
      </c>
      <c r="F4" s="4">
        <f ca="1"/>
        <v>43679</v>
      </c>
      <c r="G4" s="4">
        <f ca="1"/>
        <v>43680</v>
      </c>
      <c r="H4" s="4">
        <f ca="1"/>
        <v>43681</v>
      </c>
    </row>
    <row r="5" spans="1:8" ht="39.75" customHeight="1" x14ac:dyDescent="0.15">
      <c r="B5" s="14"/>
      <c r="C5" s="14"/>
      <c r="D5" s="14"/>
      <c r="E5" s="14"/>
      <c r="F5" s="14"/>
      <c r="G5" s="14"/>
      <c r="H5" s="14"/>
    </row>
    <row r="6" spans="1:8" ht="15" customHeight="1" x14ac:dyDescent="0.15">
      <c r="B6" s="4">
        <f t="array" aca="1" ref="B6:H6" ca="1">DaysAndWeeks+DATE(CalendarYear,8,1)-WEEKDAY(DATE(CalendarYear,8,1),(WeekStart="M")+1)+8</f>
        <v>43682</v>
      </c>
      <c r="C6" s="4">
        <f ca="1"/>
        <v>43683</v>
      </c>
      <c r="D6" s="4">
        <f ca="1"/>
        <v>43684</v>
      </c>
      <c r="E6" s="4">
        <f ca="1"/>
        <v>43685</v>
      </c>
      <c r="F6" s="4">
        <f ca="1"/>
        <v>43686</v>
      </c>
      <c r="G6" s="4">
        <f ca="1"/>
        <v>43687</v>
      </c>
      <c r="H6" s="4">
        <f ca="1"/>
        <v>43688</v>
      </c>
    </row>
    <row r="7" spans="1:8" ht="39.75" customHeight="1" x14ac:dyDescent="0.15">
      <c r="B7" s="14"/>
      <c r="C7" s="14"/>
      <c r="D7" s="14"/>
      <c r="E7" s="14"/>
      <c r="F7" s="14"/>
      <c r="G7" s="14"/>
      <c r="H7" s="14"/>
    </row>
    <row r="8" spans="1:8" ht="15" customHeight="1" x14ac:dyDescent="0.15">
      <c r="B8" s="4">
        <f t="array" aca="1" ref="B8:H8" ca="1">DaysAndWeeks+DATE(CalendarYear,8,1)-WEEKDAY(DATE(CalendarYear,8,1),(WeekStart="M")+1)+15</f>
        <v>43689</v>
      </c>
      <c r="C8" s="4">
        <f ca="1"/>
        <v>43690</v>
      </c>
      <c r="D8" s="4">
        <f ca="1"/>
        <v>43691</v>
      </c>
      <c r="E8" s="4">
        <f ca="1"/>
        <v>43692</v>
      </c>
      <c r="F8" s="4">
        <f ca="1"/>
        <v>43693</v>
      </c>
      <c r="G8" s="4">
        <f ca="1"/>
        <v>43694</v>
      </c>
      <c r="H8" s="4">
        <f ca="1"/>
        <v>43695</v>
      </c>
    </row>
    <row r="9" spans="1:8" ht="39.75" customHeight="1" x14ac:dyDescent="0.15">
      <c r="B9" s="14"/>
      <c r="C9" s="14"/>
      <c r="D9" s="14"/>
      <c r="E9" s="14"/>
      <c r="F9" s="14"/>
      <c r="G9" s="14"/>
      <c r="H9" s="14"/>
    </row>
    <row r="10" spans="1:8" ht="15" customHeight="1" x14ac:dyDescent="0.15">
      <c r="B10" s="4">
        <f t="array" aca="1" ref="B10:H10" ca="1">DaysAndWeeks+DATE(CalendarYear,8,1)-WEEKDAY(DATE(CalendarYear,8,1),(WeekStart="M")+1)+22</f>
        <v>43696</v>
      </c>
      <c r="C10" s="4">
        <f ca="1"/>
        <v>43697</v>
      </c>
      <c r="D10" s="4">
        <f ca="1"/>
        <v>43698</v>
      </c>
      <c r="E10" s="4">
        <f ca="1"/>
        <v>43699</v>
      </c>
      <c r="F10" s="4">
        <f ca="1"/>
        <v>43700</v>
      </c>
      <c r="G10" s="4">
        <f ca="1"/>
        <v>43701</v>
      </c>
      <c r="H10" s="4">
        <f ca="1"/>
        <v>43702</v>
      </c>
    </row>
    <row r="11" spans="1:8" ht="40.5" customHeight="1" x14ac:dyDescent="0.15">
      <c r="B11" s="14"/>
      <c r="C11" s="14"/>
      <c r="D11" s="14"/>
      <c r="E11" s="14"/>
      <c r="F11" s="14"/>
      <c r="G11" s="14"/>
      <c r="H11" s="14"/>
    </row>
    <row r="12" spans="1:8" ht="15" customHeight="1" x14ac:dyDescent="0.15">
      <c r="B12" s="4">
        <f t="array" aca="1" ref="B12:H12" ca="1">DaysAndWeeks+DATE(CalendarYear,8,1)-WEEKDAY(DATE(CalendarYear,8,1),(WeekStart="M")+1)+29</f>
        <v>43703</v>
      </c>
      <c r="C12" s="4">
        <f ca="1"/>
        <v>43704</v>
      </c>
      <c r="D12" s="4">
        <f ca="1"/>
        <v>43705</v>
      </c>
      <c r="E12" s="4">
        <f ca="1"/>
        <v>43706</v>
      </c>
      <c r="F12" s="4">
        <f ca="1"/>
        <v>43707</v>
      </c>
      <c r="G12" s="4">
        <f ca="1"/>
        <v>43708</v>
      </c>
      <c r="H12" s="4">
        <f ca="1"/>
        <v>43709</v>
      </c>
    </row>
    <row r="13" spans="1:8" ht="39.75" customHeight="1" x14ac:dyDescent="0.15">
      <c r="B13" s="14"/>
      <c r="C13" s="14"/>
      <c r="D13" s="14"/>
      <c r="E13" s="14"/>
      <c r="F13" s="14"/>
      <c r="G13" s="14"/>
      <c r="H13" s="14"/>
    </row>
    <row r="14" spans="1:8" ht="15" customHeight="1" x14ac:dyDescent="0.15">
      <c r="B14" s="4">
        <f t="array" aca="1" ref="B14:H14" ca="1">DaysAndWeeks+DATE(CalendarYear,8,1)-WEEKDAY(DATE(CalendarYear,8,1),(WeekStart="M")+1)+36</f>
        <v>43710</v>
      </c>
      <c r="C14" s="4">
        <f ca="1"/>
        <v>43711</v>
      </c>
      <c r="D14" s="4">
        <f ca="1"/>
        <v>43712</v>
      </c>
      <c r="E14" s="4">
        <f ca="1"/>
        <v>43713</v>
      </c>
      <c r="F14" s="4">
        <f ca="1"/>
        <v>43714</v>
      </c>
      <c r="G14" s="4">
        <f ca="1"/>
        <v>43715</v>
      </c>
      <c r="H14" s="4">
        <f ca="1"/>
        <v>43716</v>
      </c>
    </row>
    <row r="15" spans="1:8" ht="39.75" customHeight="1" x14ac:dyDescent="0.15">
      <c r="B15" s="14"/>
      <c r="C15" s="14"/>
      <c r="D15" s="14"/>
      <c r="E15" s="14"/>
      <c r="F15" s="14"/>
      <c r="G15" s="14"/>
      <c r="H15" s="14"/>
    </row>
  </sheetData>
  <conditionalFormatting sqref="B4:G4">
    <cfRule type="expression" dxfId="9" priority="2">
      <formula>DAY(B4)&gt;8</formula>
    </cfRule>
  </conditionalFormatting>
  <conditionalFormatting sqref="B12:H15">
    <cfRule type="expression" dxfId="8" priority="1">
      <formula>AND(DAY(B12)&gt;=1,DAY(B12)&lt;=15)</formula>
    </cfRule>
  </conditionalFormatting>
  <hyperlinks>
    <hyperlink ref="D1" location="SEPTEMBER!A1" tooltip="Navigation link to the next month" display="JULY -&gt;"/>
    <hyperlink ref="C1" location="JULY!A1" tooltip="Navigation link to the previous month" display="&lt;- MAY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JANUARY</vt:lpstr>
      <vt:lpstr>FEBRUARY</vt:lpstr>
      <vt:lpstr>Sheet1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Microsoft Office User</cp:lastModifiedBy>
  <cp:lastPrinted>2019-03-16T17:48:02Z</cp:lastPrinted>
  <dcterms:created xsi:type="dcterms:W3CDTF">2016-11-11T22:25:27Z</dcterms:created>
  <dcterms:modified xsi:type="dcterms:W3CDTF">2019-03-16T17:49:59Z</dcterms:modified>
</cp:coreProperties>
</file>